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user\Desktop\Учёт КЗ\"/>
    </mc:Choice>
  </mc:AlternateContent>
  <xr:revisionPtr revIDLastSave="0" documentId="13_ncr:1_{A466286C-4BBA-4DAE-9463-47E92DA4DA5E}" xr6:coauthVersionLast="43" xr6:coauthVersionMax="43" xr10:uidLastSave="{00000000-0000-0000-0000-000000000000}"/>
  <bookViews>
    <workbookView xWindow="-120" yWindow="-120" windowWidth="20730" windowHeight="11160" tabRatio="606" activeTab="1" xr2:uid="{00000000-000D-0000-FFFF-FFFF00000000}"/>
  </bookViews>
  <sheets>
    <sheet name="План и бюджет продаж" sheetId="1" r:id="rId1"/>
    <sheet name="Бюджет производства" sheetId="2" r:id="rId2"/>
    <sheet name="БДР" sheetId="3" r:id="rId3"/>
    <sheet name="БДДС" sheetId="5" r:id="rId4"/>
  </sheets>
  <definedNames>
    <definedName name="_xlnm._FilterDatabase" localSheetId="0" hidden="1">'План и бюджет продаж'!$B$26:$N$26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2" i="2" l="1"/>
  <c r="M22" i="2"/>
  <c r="L22" i="2"/>
  <c r="K22" i="2"/>
  <c r="J22" i="2"/>
  <c r="I22" i="2"/>
  <c r="H22" i="2"/>
  <c r="G22" i="2"/>
  <c r="F22" i="2"/>
  <c r="E22" i="2"/>
  <c r="D22" i="2"/>
  <c r="C22" i="2"/>
  <c r="N21" i="2"/>
  <c r="M21" i="2"/>
  <c r="L21" i="2"/>
  <c r="K21" i="2"/>
  <c r="J21" i="2"/>
  <c r="I21" i="2"/>
  <c r="H21" i="2"/>
  <c r="G21" i="2"/>
  <c r="F21" i="2"/>
  <c r="E21" i="2"/>
  <c r="D21" i="2"/>
  <c r="C21" i="2"/>
  <c r="N20" i="2"/>
  <c r="M20" i="2"/>
  <c r="L20" i="2"/>
  <c r="K20" i="2"/>
  <c r="J20" i="2"/>
  <c r="I20" i="2"/>
  <c r="H20" i="2"/>
  <c r="G20" i="2"/>
  <c r="F20" i="2"/>
  <c r="E20" i="2"/>
  <c r="D20" i="2"/>
  <c r="C20" i="2"/>
  <c r="N19" i="2"/>
  <c r="M19" i="2"/>
  <c r="L19" i="2"/>
  <c r="K19" i="2"/>
  <c r="J19" i="2"/>
  <c r="I19" i="2"/>
  <c r="H19" i="2"/>
  <c r="G19" i="2"/>
  <c r="F19" i="2"/>
  <c r="E19" i="2"/>
  <c r="D19" i="2"/>
  <c r="C19" i="2"/>
  <c r="N18" i="2"/>
  <c r="M18" i="2"/>
  <c r="L18" i="2"/>
  <c r="K18" i="2"/>
  <c r="J18" i="2"/>
  <c r="I18" i="2"/>
  <c r="H18" i="2"/>
  <c r="G18" i="2"/>
  <c r="F18" i="2"/>
  <c r="E18" i="2"/>
  <c r="D18" i="2"/>
  <c r="C18" i="2"/>
  <c r="N17" i="2"/>
  <c r="M17" i="2"/>
  <c r="L17" i="2"/>
  <c r="K17" i="2"/>
  <c r="J17" i="2"/>
  <c r="I17" i="2"/>
  <c r="H17" i="2"/>
  <c r="G17" i="2"/>
  <c r="F17" i="2"/>
  <c r="E17" i="2"/>
  <c r="D17" i="2"/>
  <c r="C17" i="2"/>
  <c r="C9" i="3" l="1"/>
  <c r="C6" i="3"/>
  <c r="N11" i="2" l="1"/>
  <c r="M11" i="2"/>
  <c r="M9" i="2" s="1"/>
  <c r="L11" i="2"/>
  <c r="K11" i="2"/>
  <c r="J11" i="2"/>
  <c r="I11" i="2"/>
  <c r="H11" i="2"/>
  <c r="G11" i="2"/>
  <c r="F11" i="2"/>
  <c r="E11" i="2"/>
  <c r="D11" i="2"/>
  <c r="C11" i="2"/>
  <c r="N88" i="1"/>
  <c r="M88" i="1"/>
  <c r="L88" i="1"/>
  <c r="K88" i="1"/>
  <c r="J88" i="1"/>
  <c r="I88" i="1"/>
  <c r="H88" i="1"/>
  <c r="G88" i="1"/>
  <c r="F88" i="1"/>
  <c r="E88" i="1"/>
  <c r="D88" i="1"/>
  <c r="C88" i="1"/>
  <c r="N87" i="1"/>
  <c r="M87" i="1"/>
  <c r="L87" i="1"/>
  <c r="K87" i="1"/>
  <c r="J87" i="1"/>
  <c r="I87" i="1"/>
  <c r="H87" i="1"/>
  <c r="G87" i="1"/>
  <c r="F87" i="1"/>
  <c r="E87" i="1"/>
  <c r="D87" i="1"/>
  <c r="C87" i="1"/>
  <c r="N86" i="1"/>
  <c r="M86" i="1"/>
  <c r="L86" i="1"/>
  <c r="K86" i="1"/>
  <c r="J86" i="1"/>
  <c r="I86" i="1"/>
  <c r="H86" i="1"/>
  <c r="G86" i="1"/>
  <c r="F86" i="1"/>
  <c r="E86" i="1"/>
  <c r="D86" i="1"/>
  <c r="C86" i="1"/>
  <c r="N85" i="1"/>
  <c r="M85" i="1"/>
  <c r="L85" i="1"/>
  <c r="K85" i="1"/>
  <c r="J85" i="1"/>
  <c r="I85" i="1"/>
  <c r="H85" i="1"/>
  <c r="G85" i="1"/>
  <c r="F85" i="1"/>
  <c r="E85" i="1"/>
  <c r="D85" i="1"/>
  <c r="C85" i="1"/>
  <c r="N84" i="1"/>
  <c r="M84" i="1"/>
  <c r="L84" i="1"/>
  <c r="K84" i="1"/>
  <c r="J84" i="1"/>
  <c r="I84" i="1"/>
  <c r="H84" i="1"/>
  <c r="G84" i="1"/>
  <c r="F84" i="1"/>
  <c r="E84" i="1"/>
  <c r="D84" i="1"/>
  <c r="C84" i="1"/>
  <c r="C89" i="1" s="1"/>
  <c r="N83" i="1"/>
  <c r="M83" i="1"/>
  <c r="M89" i="1" s="1"/>
  <c r="L83" i="1"/>
  <c r="K83" i="1"/>
  <c r="K89" i="1" s="1"/>
  <c r="J83" i="1"/>
  <c r="I83" i="1"/>
  <c r="I89" i="1" s="1"/>
  <c r="H83" i="1"/>
  <c r="G83" i="1"/>
  <c r="G89" i="1" s="1"/>
  <c r="F83" i="1"/>
  <c r="E83" i="1"/>
  <c r="E89" i="1" s="1"/>
  <c r="D83" i="1"/>
  <c r="C83" i="1"/>
  <c r="N89" i="1"/>
  <c r="L89" i="1"/>
  <c r="J89" i="1"/>
  <c r="H89" i="1"/>
  <c r="F89" i="1"/>
  <c r="D89" i="1"/>
  <c r="C4" i="2" l="1"/>
  <c r="C5" i="2"/>
  <c r="E4" i="2"/>
  <c r="I4" i="2"/>
  <c r="M4" i="2"/>
  <c r="E5" i="2"/>
  <c r="I5" i="2"/>
  <c r="M5" i="2"/>
  <c r="E6" i="2"/>
  <c r="I6" i="2"/>
  <c r="M6" i="2"/>
  <c r="E7" i="2"/>
  <c r="I7" i="2"/>
  <c r="M7" i="2"/>
  <c r="E8" i="2"/>
  <c r="I8" i="2"/>
  <c r="M8" i="2"/>
  <c r="E9" i="2"/>
  <c r="I9" i="2"/>
  <c r="E23" i="2"/>
  <c r="I23" i="2"/>
  <c r="G4" i="2"/>
  <c r="K4" i="2"/>
  <c r="G5" i="2"/>
  <c r="K5" i="2"/>
  <c r="C6" i="2"/>
  <c r="G6" i="2"/>
  <c r="K6" i="2"/>
  <c r="C7" i="2"/>
  <c r="G7" i="2"/>
  <c r="K7" i="2"/>
  <c r="C8" i="2"/>
  <c r="G8" i="2"/>
  <c r="K8" i="2"/>
  <c r="C9" i="2"/>
  <c r="G9" i="2"/>
  <c r="K9" i="2"/>
  <c r="C23" i="2"/>
  <c r="G23" i="2"/>
  <c r="K23" i="2"/>
  <c r="D4" i="2"/>
  <c r="F4" i="2"/>
  <c r="H4" i="2"/>
  <c r="J4" i="2"/>
  <c r="L4" i="2"/>
  <c r="N4" i="2"/>
  <c r="D5" i="2"/>
  <c r="F5" i="2"/>
  <c r="H5" i="2"/>
  <c r="J5" i="2"/>
  <c r="L5" i="2"/>
  <c r="N5" i="2"/>
  <c r="D6" i="2"/>
  <c r="F6" i="2"/>
  <c r="H6" i="2"/>
  <c r="J6" i="2"/>
  <c r="L6" i="2"/>
  <c r="N6" i="2"/>
  <c r="D7" i="2"/>
  <c r="F7" i="2"/>
  <c r="H7" i="2"/>
  <c r="J7" i="2"/>
  <c r="L7" i="2"/>
  <c r="N7" i="2"/>
  <c r="D8" i="2"/>
  <c r="F8" i="2"/>
  <c r="H8" i="2"/>
  <c r="J8" i="2"/>
  <c r="L8" i="2"/>
  <c r="N8" i="2"/>
  <c r="D9" i="2"/>
  <c r="F9" i="2"/>
  <c r="H9" i="2"/>
  <c r="J9" i="2"/>
  <c r="L9" i="2"/>
  <c r="N9" i="2"/>
  <c r="N71" i="1"/>
  <c r="M71" i="1"/>
  <c r="L71" i="1"/>
  <c r="K71" i="1"/>
  <c r="J71" i="1"/>
  <c r="I71" i="1"/>
  <c r="H71" i="1"/>
  <c r="G71" i="1"/>
  <c r="F71" i="1"/>
  <c r="E71" i="1"/>
  <c r="D71" i="1"/>
  <c r="H23" i="2" l="1"/>
  <c r="L10" i="2"/>
  <c r="H10" i="2"/>
  <c r="D10" i="2"/>
  <c r="K10" i="2"/>
  <c r="M23" i="2"/>
  <c r="M10" i="2"/>
  <c r="E10" i="2"/>
  <c r="C10" i="2"/>
  <c r="L23" i="2"/>
  <c r="D23" i="2"/>
  <c r="N23" i="2"/>
  <c r="J23" i="2"/>
  <c r="F23" i="2"/>
  <c r="N10" i="2"/>
  <c r="J10" i="2"/>
  <c r="F10" i="2"/>
  <c r="G10" i="2"/>
  <c r="I10" i="2"/>
  <c r="D49" i="1"/>
  <c r="E49" i="1"/>
  <c r="F49" i="1"/>
  <c r="G49" i="1"/>
  <c r="H49" i="1"/>
  <c r="I49" i="1"/>
  <c r="J49" i="1"/>
  <c r="K49" i="1"/>
  <c r="L49" i="1"/>
  <c r="M49" i="1"/>
  <c r="N49" i="1"/>
  <c r="D50" i="1"/>
  <c r="D72" i="1" s="1"/>
  <c r="E50" i="1"/>
  <c r="E72" i="1" s="1"/>
  <c r="F50" i="1"/>
  <c r="F72" i="1" s="1"/>
  <c r="G50" i="1"/>
  <c r="G72" i="1" s="1"/>
  <c r="H50" i="1"/>
  <c r="I50" i="1"/>
  <c r="I72" i="1" s="1"/>
  <c r="J50" i="1"/>
  <c r="J72" i="1" s="1"/>
  <c r="K50" i="1"/>
  <c r="K72" i="1" s="1"/>
  <c r="L50" i="1"/>
  <c r="L72" i="1" s="1"/>
  <c r="M50" i="1"/>
  <c r="M72" i="1" s="1"/>
  <c r="N50" i="1"/>
  <c r="N72" i="1" s="1"/>
  <c r="D51" i="1"/>
  <c r="D73" i="1" s="1"/>
  <c r="E51" i="1"/>
  <c r="E73" i="1" s="1"/>
  <c r="F51" i="1"/>
  <c r="F73" i="1" s="1"/>
  <c r="G51" i="1"/>
  <c r="G73" i="1" s="1"/>
  <c r="H51" i="1"/>
  <c r="H73" i="1" s="1"/>
  <c r="I51" i="1"/>
  <c r="I73" i="1" s="1"/>
  <c r="J51" i="1"/>
  <c r="J73" i="1" s="1"/>
  <c r="K51" i="1"/>
  <c r="K73" i="1" s="1"/>
  <c r="L51" i="1"/>
  <c r="L73" i="1" s="1"/>
  <c r="M51" i="1"/>
  <c r="M73" i="1" s="1"/>
  <c r="N51" i="1"/>
  <c r="N73" i="1" s="1"/>
  <c r="D52" i="1"/>
  <c r="D74" i="1" s="1"/>
  <c r="E52" i="1"/>
  <c r="E74" i="1" s="1"/>
  <c r="F52" i="1"/>
  <c r="F74" i="1" s="1"/>
  <c r="G52" i="1"/>
  <c r="G74" i="1" s="1"/>
  <c r="H52" i="1"/>
  <c r="H74" i="1" s="1"/>
  <c r="I52" i="1"/>
  <c r="I74" i="1" s="1"/>
  <c r="J52" i="1"/>
  <c r="J74" i="1" s="1"/>
  <c r="K52" i="1"/>
  <c r="K74" i="1" s="1"/>
  <c r="L52" i="1"/>
  <c r="L74" i="1" s="1"/>
  <c r="M52" i="1"/>
  <c r="M74" i="1" s="1"/>
  <c r="N52" i="1"/>
  <c r="N74" i="1" s="1"/>
  <c r="D53" i="1"/>
  <c r="D75" i="1" s="1"/>
  <c r="E53" i="1"/>
  <c r="E75" i="1" s="1"/>
  <c r="F53" i="1"/>
  <c r="F75" i="1" s="1"/>
  <c r="G53" i="1"/>
  <c r="G75" i="1" s="1"/>
  <c r="H53" i="1"/>
  <c r="H75" i="1" s="1"/>
  <c r="I53" i="1"/>
  <c r="I75" i="1" s="1"/>
  <c r="J53" i="1"/>
  <c r="J75" i="1" s="1"/>
  <c r="K53" i="1"/>
  <c r="K75" i="1" s="1"/>
  <c r="L53" i="1"/>
  <c r="L75" i="1" s="1"/>
  <c r="M53" i="1"/>
  <c r="M75" i="1" s="1"/>
  <c r="N53" i="1"/>
  <c r="N75" i="1" s="1"/>
  <c r="D54" i="1"/>
  <c r="D76" i="1" s="1"/>
  <c r="E54" i="1"/>
  <c r="E76" i="1" s="1"/>
  <c r="F54" i="1"/>
  <c r="F76" i="1" s="1"/>
  <c r="G54" i="1"/>
  <c r="G76" i="1" s="1"/>
  <c r="H54" i="1"/>
  <c r="H76" i="1" s="1"/>
  <c r="I54" i="1"/>
  <c r="I76" i="1" s="1"/>
  <c r="J54" i="1"/>
  <c r="J76" i="1" s="1"/>
  <c r="K54" i="1"/>
  <c r="K76" i="1" s="1"/>
  <c r="L54" i="1"/>
  <c r="L76" i="1" s="1"/>
  <c r="M54" i="1"/>
  <c r="M76" i="1" s="1"/>
  <c r="N54" i="1"/>
  <c r="N76" i="1" s="1"/>
  <c r="C50" i="1"/>
  <c r="C72" i="1" s="1"/>
  <c r="C51" i="1"/>
  <c r="C73" i="1" s="1"/>
  <c r="C52" i="1"/>
  <c r="C74" i="1" s="1"/>
  <c r="C53" i="1"/>
  <c r="C75" i="1" s="1"/>
  <c r="C54" i="1"/>
  <c r="C76" i="1" s="1"/>
  <c r="C49" i="1"/>
  <c r="C71" i="1" s="1"/>
  <c r="C77" i="1" s="1"/>
  <c r="N43" i="1"/>
  <c r="M43" i="1"/>
  <c r="L43" i="1"/>
  <c r="K43" i="1"/>
  <c r="J43" i="1"/>
  <c r="I43" i="1"/>
  <c r="H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N38" i="1"/>
  <c r="M38" i="1"/>
  <c r="L38" i="1"/>
  <c r="K38" i="1"/>
  <c r="K44" i="1" s="1"/>
  <c r="J38" i="1"/>
  <c r="I38" i="1"/>
  <c r="H38" i="1"/>
  <c r="G38" i="1"/>
  <c r="F38" i="1"/>
  <c r="F44" i="1" s="1"/>
  <c r="E38" i="1"/>
  <c r="E44" i="1" s="1"/>
  <c r="D38" i="1"/>
  <c r="C38" i="1"/>
  <c r="C44" i="1" s="1"/>
  <c r="C33" i="1"/>
  <c r="D33" i="1"/>
  <c r="E33" i="1"/>
  <c r="F33" i="1"/>
  <c r="G33" i="1"/>
  <c r="H33" i="1"/>
  <c r="I33" i="1"/>
  <c r="J33" i="1"/>
  <c r="K33" i="1"/>
  <c r="L33" i="1"/>
  <c r="M33" i="1"/>
  <c r="N33" i="1"/>
  <c r="N44" i="1"/>
  <c r="M44" i="1"/>
  <c r="L44" i="1"/>
  <c r="I44" i="1"/>
  <c r="D44" i="1"/>
  <c r="D10" i="1"/>
  <c r="E10" i="1"/>
  <c r="F10" i="1"/>
  <c r="G10" i="1"/>
  <c r="H10" i="1"/>
  <c r="I10" i="1"/>
  <c r="J10" i="1"/>
  <c r="K10" i="1"/>
  <c r="L10" i="1"/>
  <c r="M10" i="1"/>
  <c r="N10" i="1"/>
  <c r="C10" i="1"/>
  <c r="N77" i="1" l="1"/>
  <c r="L77" i="1"/>
  <c r="J77" i="1"/>
  <c r="H55" i="1"/>
  <c r="H72" i="1"/>
  <c r="H77" i="1" s="1"/>
  <c r="F77" i="1"/>
  <c r="D77" i="1"/>
  <c r="G55" i="1"/>
  <c r="M77" i="1"/>
  <c r="K77" i="1"/>
  <c r="I77" i="1"/>
  <c r="G77" i="1"/>
  <c r="E77" i="1"/>
  <c r="G44" i="1"/>
  <c r="M55" i="1"/>
  <c r="K55" i="1"/>
  <c r="E55" i="1"/>
  <c r="N55" i="1"/>
  <c r="F55" i="1"/>
  <c r="H44" i="1"/>
  <c r="J44" i="1"/>
  <c r="I55" i="1"/>
  <c r="L55" i="1"/>
  <c r="D55" i="1"/>
  <c r="J55" i="1"/>
  <c r="C55" i="1"/>
</calcChain>
</file>

<file path=xl/sharedStrings.xml><?xml version="1.0" encoding="utf-8"?>
<sst xmlns="http://schemas.openxmlformats.org/spreadsheetml/2006/main" count="141" uniqueCount="60">
  <si>
    <t>Товар</t>
  </si>
  <si>
    <t>Юбки</t>
  </si>
  <si>
    <t>Аксессуары</t>
  </si>
  <si>
    <t>Брюки</t>
  </si>
  <si>
    <t>Рубашка</t>
  </si>
  <si>
    <t>Футболка</t>
  </si>
  <si>
    <t>Обувь</t>
  </si>
  <si>
    <t>Пример 1:</t>
  </si>
  <si>
    <t>Задание 1:</t>
  </si>
  <si>
    <t>План продаж компании "$$$" на 2019 год в разрезе по месяцам (в шт.)</t>
  </si>
  <si>
    <t>Пример 2:</t>
  </si>
  <si>
    <t>Пример 3:</t>
  </si>
  <si>
    <t>* Умножаем</t>
  </si>
  <si>
    <r>
      <rPr>
        <b/>
        <u/>
        <sz val="11"/>
        <color theme="1"/>
        <rFont val="Calibri"/>
        <family val="2"/>
        <charset val="204"/>
        <scheme val="minor"/>
      </rPr>
      <t>Примечание:</t>
    </r>
    <r>
      <rPr>
        <sz val="11"/>
        <color theme="1"/>
        <rFont val="Calibri"/>
        <family val="2"/>
        <charset val="204"/>
        <scheme val="minor"/>
      </rPr>
      <t xml:space="preserve">
Автоматизировать при помощи сочетания формул - ИНДЕКС+ПОИСКПОЗ
</t>
    </r>
    <r>
      <rPr>
        <b/>
        <u/>
        <sz val="11"/>
        <color theme="1"/>
        <rFont val="Calibri"/>
        <family val="2"/>
        <charset val="204"/>
        <scheme val="minor"/>
      </rPr>
      <t>Риски:</t>
    </r>
    <r>
      <rPr>
        <sz val="11"/>
        <color theme="1"/>
        <rFont val="Calibri"/>
        <family val="2"/>
        <charset val="204"/>
        <scheme val="minor"/>
      </rPr>
      <t xml:space="preserve"> Необходимо иметь определенный уровень знаний,
писать аккуратно и ставить корректные ссылки(закрепление)</t>
    </r>
  </si>
  <si>
    <t>* ВПР
ИНДЕКС
+ПОИСКПОЗ</t>
  </si>
  <si>
    <t>* срочно перевести в млн. тенге</t>
  </si>
  <si>
    <t>Пример 4:</t>
  </si>
  <si>
    <t>Бюджет продаж компании "$$$" на 2019 год в разрезе по месяцам (в тенге)</t>
  </si>
  <si>
    <t>Цены по товарам компании "$$$" на 2019 год в разрезе по месяцам (в тенге)</t>
  </si>
  <si>
    <t>Бюджет продаж компании "$$$" на 2019 год в разрезе по месяцам (в млн.тенге)</t>
  </si>
  <si>
    <t>* перевести в валюту бюджета</t>
  </si>
  <si>
    <t>долл.</t>
  </si>
  <si>
    <r>
      <rPr>
        <b/>
        <u/>
        <sz val="11"/>
        <color theme="1"/>
        <rFont val="Calibri"/>
        <family val="2"/>
        <charset val="204"/>
        <scheme val="minor"/>
      </rPr>
      <t>Примечание:</t>
    </r>
    <r>
      <rPr>
        <sz val="11"/>
        <color theme="1"/>
        <rFont val="Calibri"/>
        <family val="2"/>
        <charset val="204"/>
        <scheme val="minor"/>
      </rPr>
      <t xml:space="preserve">
При помощи инструмента специальная вставка можно разделить на млн. в поставить значения, не забыть поставить примечание, что это в млн.тг
</t>
    </r>
    <r>
      <rPr>
        <b/>
        <u/>
        <sz val="11"/>
        <color theme="1"/>
        <rFont val="Calibri"/>
        <family val="2"/>
        <charset val="204"/>
        <scheme val="minor"/>
      </rPr>
      <t>Риски:</t>
    </r>
    <r>
      <rPr>
        <sz val="11"/>
        <color theme="1"/>
        <rFont val="Calibri"/>
        <family val="2"/>
        <charset val="204"/>
        <scheme val="minor"/>
      </rPr>
      <t xml:space="preserve"> Не сохраняет формулу, и откатить назад можно только тем же способом, не мобильно</t>
    </r>
  </si>
  <si>
    <r>
      <rPr>
        <b/>
        <u/>
        <sz val="11"/>
        <color theme="1"/>
        <rFont val="Calibri"/>
        <family val="2"/>
        <charset val="204"/>
        <scheme val="minor"/>
      </rPr>
      <t>Примечание:</t>
    </r>
    <r>
      <rPr>
        <sz val="11"/>
        <color theme="1"/>
        <rFont val="Calibri"/>
        <family val="2"/>
        <charset val="204"/>
        <scheme val="minor"/>
      </rPr>
      <t xml:space="preserve">
Лучший вариант валюту бюджета выводить отдельной ячейкой, и можно назвать эту ячейку, и тогда в любом ячейке вы сможете просто использовать название "КУРС"
</t>
    </r>
    <r>
      <rPr>
        <b/>
        <u/>
        <sz val="11"/>
        <color theme="1"/>
        <rFont val="Calibri"/>
        <family val="2"/>
        <charset val="204"/>
        <scheme val="minor"/>
      </rPr>
      <t>Риски:</t>
    </r>
    <r>
      <rPr>
        <sz val="11"/>
        <color theme="1"/>
        <rFont val="Calibri"/>
        <family val="2"/>
        <charset val="204"/>
        <scheme val="minor"/>
      </rPr>
      <t xml:space="preserve"> При копировании файла, копируются и имена, что увеличивает весь файла, и мешает копированию</t>
    </r>
  </si>
  <si>
    <r>
      <rPr>
        <b/>
        <u/>
        <sz val="11"/>
        <color theme="1"/>
        <rFont val="Calibri"/>
        <family val="2"/>
        <charset val="204"/>
        <scheme val="minor"/>
      </rPr>
      <t>Примечание:</t>
    </r>
    <r>
      <rPr>
        <sz val="11"/>
        <color theme="1"/>
        <rFont val="Calibri"/>
        <family val="2"/>
        <charset val="204"/>
        <scheme val="minor"/>
      </rPr>
      <t xml:space="preserve">
Необходимо перемножить объём на цену
</t>
    </r>
    <r>
      <rPr>
        <b/>
        <u/>
        <sz val="11"/>
        <color theme="1"/>
        <rFont val="Calibri"/>
        <family val="2"/>
        <charset val="204"/>
        <scheme val="minor"/>
      </rPr>
      <t>Риски:</t>
    </r>
    <r>
      <rPr>
        <sz val="11"/>
        <color theme="1"/>
        <rFont val="Calibri"/>
        <family val="2"/>
        <charset val="204"/>
        <scheme val="minor"/>
      </rPr>
      <t xml:space="preserve"> что если в одной таблице порядок товара помяняется, что цена юбок перемножиться с кол-вом  аксесуаров</t>
    </r>
  </si>
  <si>
    <t>Пример 5:</t>
  </si>
  <si>
    <t>Пример 6:</t>
  </si>
  <si>
    <t>Функция Если
И и ИЛИ</t>
  </si>
  <si>
    <t>Условия скидки</t>
  </si>
  <si>
    <t>Итого в месяц:</t>
  </si>
  <si>
    <t>сумма закупа</t>
  </si>
  <si>
    <t>% скидки</t>
  </si>
  <si>
    <t>более</t>
  </si>
  <si>
    <t>Пример 7:</t>
  </si>
  <si>
    <t>Сроки производства "Швейного цена №1"</t>
  </si>
  <si>
    <t>Кол-во дней</t>
  </si>
  <si>
    <t>кол-во дней в месяце</t>
  </si>
  <si>
    <t>Кол-во прозводимой продукции за  1 день компании "$$$" (производственные мощьности)</t>
  </si>
  <si>
    <t>Итого в день</t>
  </si>
  <si>
    <r>
      <t xml:space="preserve">Примечание: </t>
    </r>
    <r>
      <rPr>
        <sz val="11"/>
        <color theme="1"/>
        <rFont val="Calibri"/>
        <family val="2"/>
        <charset val="204"/>
        <scheme val="minor"/>
      </rPr>
      <t>Можно считать кол-во дней в месяце отнимая дату от даты, на основании данных о том сколько нам нужно производить, можно посчитать сколько нам необходимо дополнительно нанять швей и кройщиц ( на основании норматива) и в каком периоде</t>
    </r>
    <r>
      <rPr>
        <b/>
        <u/>
        <sz val="11"/>
        <color theme="1"/>
        <rFont val="Calibri"/>
        <family val="2"/>
        <charset val="204"/>
        <scheme val="minor"/>
      </rPr>
      <t xml:space="preserve">
Риски: </t>
    </r>
    <r>
      <rPr>
        <sz val="11"/>
        <color theme="1"/>
        <rFont val="Calibri"/>
        <family val="2"/>
        <charset val="204"/>
        <scheme val="minor"/>
      </rPr>
      <t>Если считать только рабочие дни, то отдельные празники нужно вносить вручную согласно календаря</t>
    </r>
  </si>
  <si>
    <t>*Работа с ДАТА</t>
  </si>
  <si>
    <t>Пример 8:</t>
  </si>
  <si>
    <t>План прозводства компании "$$$" (производственные мощьности) на 2019 год</t>
  </si>
  <si>
    <t>Бюджет доходов и расходов компании "$$$" на 2019 год</t>
  </si>
  <si>
    <t>Выручка</t>
  </si>
  <si>
    <t>Себестоимость</t>
  </si>
  <si>
    <t>Валовая прибыль</t>
  </si>
  <si>
    <t>Выпадающий список</t>
  </si>
  <si>
    <t>Управленческие расходы</t>
  </si>
  <si>
    <t>Коммерческие расходы</t>
  </si>
  <si>
    <t>Прибыль от продаж</t>
  </si>
  <si>
    <t>Пример 10:</t>
  </si>
  <si>
    <t>*Сбор данных</t>
  </si>
  <si>
    <t>Пример 11:</t>
  </si>
  <si>
    <t>Поступление ДС от клиентов</t>
  </si>
  <si>
    <t>Оплата поставщику</t>
  </si>
  <si>
    <t>ДС на начало</t>
  </si>
  <si>
    <t>ДС на конец</t>
  </si>
  <si>
    <t>Банк</t>
  </si>
  <si>
    <t>Касса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</si>
</sst>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[$-419]mmmm\ yyyy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164" fontId="4" fillId="0" borderId="0" xfId="1" applyNumberFormat="1" applyFont="1"/>
    <xf numFmtId="164" fontId="3" fillId="0" borderId="0" xfId="1" applyNumberFormat="1" applyFont="1"/>
    <xf numFmtId="0" fontId="3" fillId="2" borderId="1" xfId="0" applyFont="1" applyFill="1" applyBorder="1" applyAlignment="1">
      <alignment horizontal="center"/>
    </xf>
    <xf numFmtId="0" fontId="4" fillId="0" borderId="1" xfId="0" applyFont="1" applyBorder="1"/>
    <xf numFmtId="164" fontId="4" fillId="0" borderId="1" xfId="1" applyNumberFormat="1" applyFont="1" applyBorder="1"/>
    <xf numFmtId="165" fontId="3" fillId="2" borderId="1" xfId="1" applyNumberFormat="1" applyFont="1" applyFill="1" applyBorder="1" applyAlignment="1">
      <alignment horizontal="center"/>
    </xf>
    <xf numFmtId="164" fontId="3" fillId="2" borderId="1" xfId="1" applyNumberFormat="1" applyFont="1" applyFill="1" applyBorder="1"/>
    <xf numFmtId="0" fontId="2" fillId="0" borderId="0" xfId="0" applyFont="1"/>
    <xf numFmtId="0" fontId="2" fillId="3" borderId="0" xfId="0" applyFont="1" applyFill="1"/>
    <xf numFmtId="0" fontId="3" fillId="2" borderId="1" xfId="0" applyFont="1" applyFill="1" applyBorder="1"/>
    <xf numFmtId="164" fontId="4" fillId="4" borderId="0" xfId="1" applyNumberFormat="1" applyFont="1" applyFill="1"/>
    <xf numFmtId="9" fontId="4" fillId="0" borderId="1" xfId="2" applyFont="1" applyBorder="1"/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wrapText="1"/>
    </xf>
    <xf numFmtId="165" fontId="3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164" fontId="4" fillId="0" borderId="1" xfId="1" applyNumberFormat="1" applyFont="1" applyFill="1" applyBorder="1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7" fillId="0" borderId="1" xfId="0" applyFont="1" applyBorder="1"/>
    <xf numFmtId="0" fontId="0" fillId="3" borderId="0" xfId="0" applyFill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2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9"/>
  <sheetViews>
    <sheetView zoomScale="80" zoomScaleNormal="80" workbookViewId="0">
      <selection activeCell="E12" sqref="E12"/>
    </sheetView>
  </sheetViews>
  <sheetFormatPr defaultRowHeight="15" x14ac:dyDescent="0.25"/>
  <cols>
    <col min="1" max="1" width="13.7109375" customWidth="1"/>
    <col min="2" max="2" width="18.140625" customWidth="1"/>
    <col min="3" max="14" width="14.28515625" customWidth="1"/>
    <col min="15" max="15" width="33.140625" bestFit="1" customWidth="1"/>
  </cols>
  <sheetData>
    <row r="1" spans="1:14" x14ac:dyDescent="0.25">
      <c r="A1" s="10" t="s">
        <v>7</v>
      </c>
      <c r="B1" s="27" t="s">
        <v>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x14ac:dyDescent="0.25">
      <c r="B2" s="1"/>
      <c r="C2" s="2"/>
      <c r="D2" s="2"/>
      <c r="E2" s="2"/>
      <c r="F2" s="2"/>
      <c r="G2" s="2"/>
      <c r="H2" s="2"/>
      <c r="I2" s="2"/>
    </row>
    <row r="3" spans="1:14" x14ac:dyDescent="0.25">
      <c r="B3" s="4" t="s">
        <v>0</v>
      </c>
      <c r="C3" s="7">
        <v>43466</v>
      </c>
      <c r="D3" s="7">
        <v>43497</v>
      </c>
      <c r="E3" s="7">
        <v>43525</v>
      </c>
      <c r="F3" s="7">
        <v>43556</v>
      </c>
      <c r="G3" s="7">
        <v>43586</v>
      </c>
      <c r="H3" s="7">
        <v>43617</v>
      </c>
      <c r="I3" s="7">
        <v>43647</v>
      </c>
      <c r="J3" s="7">
        <v>43678</v>
      </c>
      <c r="K3" s="7">
        <v>43709</v>
      </c>
      <c r="L3" s="7">
        <v>43739</v>
      </c>
      <c r="M3" s="7">
        <v>43770</v>
      </c>
      <c r="N3" s="7">
        <v>43800</v>
      </c>
    </row>
    <row r="4" spans="1:14" x14ac:dyDescent="0.25">
      <c r="B4" s="5" t="s">
        <v>1</v>
      </c>
      <c r="C4" s="6">
        <v>1100</v>
      </c>
      <c r="D4" s="6">
        <v>1150</v>
      </c>
      <c r="E4" s="6">
        <v>1200</v>
      </c>
      <c r="F4" s="6">
        <v>1250</v>
      </c>
      <c r="G4" s="6">
        <v>1300</v>
      </c>
      <c r="H4" s="6">
        <v>1350</v>
      </c>
      <c r="I4" s="6">
        <v>1400</v>
      </c>
      <c r="J4" s="6">
        <v>1450</v>
      </c>
      <c r="K4" s="6">
        <v>1500</v>
      </c>
      <c r="L4" s="6">
        <v>1550</v>
      </c>
      <c r="M4" s="6">
        <v>1600</v>
      </c>
      <c r="N4" s="6">
        <v>1650</v>
      </c>
    </row>
    <row r="5" spans="1:14" x14ac:dyDescent="0.25">
      <c r="B5" s="5" t="s">
        <v>2</v>
      </c>
      <c r="C5" s="6">
        <v>900</v>
      </c>
      <c r="D5" s="6">
        <v>950</v>
      </c>
      <c r="E5" s="6">
        <v>1000</v>
      </c>
      <c r="F5" s="6">
        <v>1050</v>
      </c>
      <c r="G5" s="6">
        <v>1100</v>
      </c>
      <c r="H5" s="6">
        <v>1150</v>
      </c>
      <c r="I5" s="6">
        <v>1200</v>
      </c>
      <c r="J5" s="6">
        <v>1250</v>
      </c>
      <c r="K5" s="6">
        <v>1300</v>
      </c>
      <c r="L5" s="6">
        <v>1350</v>
      </c>
      <c r="M5" s="6">
        <v>1400</v>
      </c>
      <c r="N5" s="6">
        <v>1450</v>
      </c>
    </row>
    <row r="6" spans="1:14" x14ac:dyDescent="0.25">
      <c r="B6" s="5" t="s">
        <v>3</v>
      </c>
      <c r="C6" s="6">
        <v>700</v>
      </c>
      <c r="D6" s="6">
        <v>750</v>
      </c>
      <c r="E6" s="6">
        <v>800</v>
      </c>
      <c r="F6" s="6">
        <v>850</v>
      </c>
      <c r="G6" s="6">
        <v>900</v>
      </c>
      <c r="H6" s="6">
        <v>950</v>
      </c>
      <c r="I6" s="6">
        <v>1000</v>
      </c>
      <c r="J6" s="6">
        <v>1050</v>
      </c>
      <c r="K6" s="6">
        <v>1100</v>
      </c>
      <c r="L6" s="6">
        <v>1150</v>
      </c>
      <c r="M6" s="6">
        <v>1200</v>
      </c>
      <c r="N6" s="6">
        <v>1250</v>
      </c>
    </row>
    <row r="7" spans="1:14" x14ac:dyDescent="0.25">
      <c r="B7" s="5" t="s">
        <v>4</v>
      </c>
      <c r="C7" s="6">
        <v>1200</v>
      </c>
      <c r="D7" s="6">
        <v>1250</v>
      </c>
      <c r="E7" s="6">
        <v>1300</v>
      </c>
      <c r="F7" s="6">
        <v>1350</v>
      </c>
      <c r="G7" s="6">
        <v>1400</v>
      </c>
      <c r="H7" s="6">
        <v>1450</v>
      </c>
      <c r="I7" s="6">
        <v>1500</v>
      </c>
      <c r="J7" s="6">
        <v>1550</v>
      </c>
      <c r="K7" s="6">
        <v>1600</v>
      </c>
      <c r="L7" s="6">
        <v>1650</v>
      </c>
      <c r="M7" s="6">
        <v>1700</v>
      </c>
      <c r="N7" s="6">
        <v>1750</v>
      </c>
    </row>
    <row r="8" spans="1:14" x14ac:dyDescent="0.25">
      <c r="B8" s="5" t="s">
        <v>5</v>
      </c>
      <c r="C8" s="6">
        <v>1300</v>
      </c>
      <c r="D8" s="6">
        <v>1350</v>
      </c>
      <c r="E8" s="6">
        <v>1400</v>
      </c>
      <c r="F8" s="6">
        <v>1450</v>
      </c>
      <c r="G8" s="6">
        <v>1500</v>
      </c>
      <c r="H8" s="6">
        <v>1550</v>
      </c>
      <c r="I8" s="6">
        <v>1600</v>
      </c>
      <c r="J8" s="6">
        <v>1650</v>
      </c>
      <c r="K8" s="6">
        <v>1700</v>
      </c>
      <c r="L8" s="6">
        <v>1750</v>
      </c>
      <c r="M8" s="6">
        <v>1800</v>
      </c>
      <c r="N8" s="6">
        <v>1850</v>
      </c>
    </row>
    <row r="9" spans="1:14" x14ac:dyDescent="0.25">
      <c r="B9" s="5" t="s">
        <v>6</v>
      </c>
      <c r="C9" s="6">
        <v>600</v>
      </c>
      <c r="D9" s="6">
        <v>650</v>
      </c>
      <c r="E9" s="6">
        <v>700</v>
      </c>
      <c r="F9" s="6">
        <v>750</v>
      </c>
      <c r="G9" s="6">
        <v>800</v>
      </c>
      <c r="H9" s="6">
        <v>850</v>
      </c>
      <c r="I9" s="6">
        <v>900</v>
      </c>
      <c r="J9" s="6">
        <v>950</v>
      </c>
      <c r="K9" s="6">
        <v>1000</v>
      </c>
      <c r="L9" s="6">
        <v>1050</v>
      </c>
      <c r="M9" s="6">
        <v>1100</v>
      </c>
      <c r="N9" s="6">
        <v>1150</v>
      </c>
    </row>
    <row r="10" spans="1:14" x14ac:dyDescent="0.25">
      <c r="B10" s="11" t="s">
        <v>29</v>
      </c>
      <c r="C10" s="8">
        <f>SUM(C4:C9)</f>
        <v>5800</v>
      </c>
      <c r="D10" s="8">
        <f t="shared" ref="D10:N10" si="0">SUM(D4:D9)</f>
        <v>6100</v>
      </c>
      <c r="E10" s="8">
        <f t="shared" si="0"/>
        <v>6400</v>
      </c>
      <c r="F10" s="8">
        <f t="shared" si="0"/>
        <v>6700</v>
      </c>
      <c r="G10" s="8">
        <f t="shared" si="0"/>
        <v>7000</v>
      </c>
      <c r="H10" s="8">
        <f t="shared" si="0"/>
        <v>7300</v>
      </c>
      <c r="I10" s="8">
        <f t="shared" si="0"/>
        <v>7600</v>
      </c>
      <c r="J10" s="8">
        <f t="shared" si="0"/>
        <v>7900</v>
      </c>
      <c r="K10" s="8">
        <f t="shared" si="0"/>
        <v>8200</v>
      </c>
      <c r="L10" s="8">
        <f t="shared" si="0"/>
        <v>8500</v>
      </c>
      <c r="M10" s="8">
        <f t="shared" si="0"/>
        <v>8800</v>
      </c>
      <c r="N10" s="8">
        <f t="shared" si="0"/>
        <v>9100</v>
      </c>
    </row>
    <row r="11" spans="1:14" x14ac:dyDescent="0.25">
      <c r="C11" s="2"/>
      <c r="D11" s="2"/>
      <c r="E11" s="2"/>
      <c r="F11" s="2"/>
      <c r="G11" s="3"/>
      <c r="H11" s="2"/>
      <c r="I11" s="2"/>
    </row>
    <row r="12" spans="1:14" x14ac:dyDescent="0.25">
      <c r="B12" s="9"/>
      <c r="C12" s="2"/>
      <c r="D12" s="2"/>
      <c r="E12" s="2"/>
      <c r="F12" s="2"/>
      <c r="G12" s="3"/>
      <c r="H12" s="2"/>
      <c r="I12" s="2"/>
    </row>
    <row r="13" spans="1:14" x14ac:dyDescent="0.25">
      <c r="A13" s="10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x14ac:dyDescent="0.25">
      <c r="A14" s="26" t="s">
        <v>47</v>
      </c>
      <c r="B14" s="1"/>
      <c r="C14" s="2"/>
      <c r="D14" s="2"/>
      <c r="E14" s="2"/>
      <c r="F14" s="2"/>
      <c r="G14" s="2"/>
      <c r="H14" s="2"/>
      <c r="I14" s="2"/>
    </row>
    <row r="15" spans="1:14" x14ac:dyDescent="0.25">
      <c r="A15" s="26"/>
      <c r="B15" s="4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26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25">
      <c r="A17" s="26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25">
      <c r="A18" s="26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5">
      <c r="A19" s="26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x14ac:dyDescent="0.25">
      <c r="A20" s="26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x14ac:dyDescent="0.25">
      <c r="A21" s="26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5">
      <c r="A22" s="26"/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C23" s="2"/>
      <c r="D23" s="2"/>
      <c r="E23" s="2"/>
      <c r="F23" s="2"/>
      <c r="G23" s="3"/>
      <c r="H23" s="2"/>
      <c r="I23" s="2"/>
    </row>
    <row r="24" spans="1:14" x14ac:dyDescent="0.25">
      <c r="A24" s="10" t="s">
        <v>10</v>
      </c>
      <c r="B24" s="27" t="s">
        <v>18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x14ac:dyDescent="0.25">
      <c r="B25" s="1"/>
      <c r="C25" s="2"/>
      <c r="D25" s="2"/>
      <c r="E25" s="2"/>
      <c r="F25" s="2"/>
      <c r="G25" s="2"/>
      <c r="H25" s="2"/>
      <c r="I25" s="2"/>
    </row>
    <row r="26" spans="1:14" x14ac:dyDescent="0.25">
      <c r="B26" s="4" t="s">
        <v>0</v>
      </c>
      <c r="C26" s="7">
        <v>43466</v>
      </c>
      <c r="D26" s="7">
        <v>43497</v>
      </c>
      <c r="E26" s="7">
        <v>43525</v>
      </c>
      <c r="F26" s="7">
        <v>43556</v>
      </c>
      <c r="G26" s="7">
        <v>43586</v>
      </c>
      <c r="H26" s="7">
        <v>43617</v>
      </c>
      <c r="I26" s="7">
        <v>43647</v>
      </c>
      <c r="J26" s="7">
        <v>43678</v>
      </c>
      <c r="K26" s="7">
        <v>43709</v>
      </c>
      <c r="L26" s="7">
        <v>43739</v>
      </c>
      <c r="M26" s="7">
        <v>43770</v>
      </c>
      <c r="N26" s="7">
        <v>43800</v>
      </c>
    </row>
    <row r="27" spans="1:14" x14ac:dyDescent="0.25">
      <c r="B27" s="5" t="s">
        <v>1</v>
      </c>
      <c r="C27" s="6">
        <v>7000</v>
      </c>
      <c r="D27" s="6">
        <v>7100</v>
      </c>
      <c r="E27" s="6">
        <v>7200</v>
      </c>
      <c r="F27" s="6">
        <v>7300</v>
      </c>
      <c r="G27" s="6">
        <v>7400</v>
      </c>
      <c r="H27" s="6">
        <v>7500</v>
      </c>
      <c r="I27" s="6">
        <v>7600</v>
      </c>
      <c r="J27" s="6">
        <v>7700</v>
      </c>
      <c r="K27" s="6">
        <v>7800</v>
      </c>
      <c r="L27" s="6">
        <v>7900</v>
      </c>
      <c r="M27" s="6">
        <v>8000</v>
      </c>
      <c r="N27" s="6">
        <v>8100</v>
      </c>
    </row>
    <row r="28" spans="1:14" x14ac:dyDescent="0.25">
      <c r="B28" s="5" t="s">
        <v>2</v>
      </c>
      <c r="C28" s="6">
        <v>1500</v>
      </c>
      <c r="D28" s="6">
        <v>1600</v>
      </c>
      <c r="E28" s="6">
        <v>1700</v>
      </c>
      <c r="F28" s="6">
        <v>1800</v>
      </c>
      <c r="G28" s="6">
        <v>1900</v>
      </c>
      <c r="H28" s="6">
        <v>2000</v>
      </c>
      <c r="I28" s="6">
        <v>2100</v>
      </c>
      <c r="J28" s="6">
        <v>2200</v>
      </c>
      <c r="K28" s="6">
        <v>2300</v>
      </c>
      <c r="L28" s="6">
        <v>2400</v>
      </c>
      <c r="M28" s="6">
        <v>2500</v>
      </c>
      <c r="N28" s="6">
        <v>2600</v>
      </c>
    </row>
    <row r="29" spans="1:14" x14ac:dyDescent="0.25">
      <c r="B29" s="5" t="s">
        <v>3</v>
      </c>
      <c r="C29" s="6">
        <v>8000</v>
      </c>
      <c r="D29" s="6">
        <v>8100</v>
      </c>
      <c r="E29" s="6">
        <v>8200</v>
      </c>
      <c r="F29" s="6">
        <v>8300</v>
      </c>
      <c r="G29" s="6">
        <v>8400</v>
      </c>
      <c r="H29" s="6">
        <v>8500</v>
      </c>
      <c r="I29" s="6">
        <v>8600</v>
      </c>
      <c r="J29" s="6">
        <v>8700</v>
      </c>
      <c r="K29" s="6">
        <v>8800</v>
      </c>
      <c r="L29" s="6">
        <v>8900</v>
      </c>
      <c r="M29" s="6">
        <v>9000</v>
      </c>
      <c r="N29" s="6">
        <v>9100</v>
      </c>
    </row>
    <row r="30" spans="1:14" x14ac:dyDescent="0.25">
      <c r="B30" s="5" t="s">
        <v>4</v>
      </c>
      <c r="C30" s="6">
        <v>5000</v>
      </c>
      <c r="D30" s="6">
        <v>5100</v>
      </c>
      <c r="E30" s="6">
        <v>5200</v>
      </c>
      <c r="F30" s="6">
        <v>5300</v>
      </c>
      <c r="G30" s="6">
        <v>5400</v>
      </c>
      <c r="H30" s="6">
        <v>5500</v>
      </c>
      <c r="I30" s="6">
        <v>5600</v>
      </c>
      <c r="J30" s="6">
        <v>5700</v>
      </c>
      <c r="K30" s="6">
        <v>5800</v>
      </c>
      <c r="L30" s="6">
        <v>5900</v>
      </c>
      <c r="M30" s="6">
        <v>6000</v>
      </c>
      <c r="N30" s="6">
        <v>6100</v>
      </c>
    </row>
    <row r="31" spans="1:14" x14ac:dyDescent="0.25">
      <c r="B31" s="5" t="s">
        <v>5</v>
      </c>
      <c r="C31" s="6">
        <v>3000</v>
      </c>
      <c r="D31" s="6">
        <v>3000</v>
      </c>
      <c r="E31" s="6">
        <v>3000</v>
      </c>
      <c r="F31" s="6">
        <v>3000</v>
      </c>
      <c r="G31" s="6">
        <v>3000</v>
      </c>
      <c r="H31" s="6">
        <v>3000</v>
      </c>
      <c r="I31" s="6">
        <v>3000</v>
      </c>
      <c r="J31" s="6">
        <v>3000</v>
      </c>
      <c r="K31" s="6">
        <v>3000</v>
      </c>
      <c r="L31" s="6">
        <v>3000</v>
      </c>
      <c r="M31" s="6">
        <v>3000</v>
      </c>
      <c r="N31" s="6">
        <v>3000</v>
      </c>
    </row>
    <row r="32" spans="1:14" x14ac:dyDescent="0.25">
      <c r="B32" s="5" t="s">
        <v>6</v>
      </c>
      <c r="C32" s="6">
        <v>15000</v>
      </c>
      <c r="D32" s="6">
        <v>15100</v>
      </c>
      <c r="E32" s="6">
        <v>15200</v>
      </c>
      <c r="F32" s="6">
        <v>15300</v>
      </c>
      <c r="G32" s="6">
        <v>15400</v>
      </c>
      <c r="H32" s="6">
        <v>15500</v>
      </c>
      <c r="I32" s="6">
        <v>15600</v>
      </c>
      <c r="J32" s="6">
        <v>15700</v>
      </c>
      <c r="K32" s="6">
        <v>15800</v>
      </c>
      <c r="L32" s="6">
        <v>15900</v>
      </c>
      <c r="M32" s="6">
        <v>16000</v>
      </c>
      <c r="N32" s="6">
        <v>16100</v>
      </c>
    </row>
    <row r="33" spans="1:15" x14ac:dyDescent="0.25">
      <c r="B33" s="11" t="s">
        <v>29</v>
      </c>
      <c r="C33" s="8">
        <f t="shared" ref="C33:N33" si="1">SUM(C27:C32)</f>
        <v>39500</v>
      </c>
      <c r="D33" s="8">
        <f t="shared" si="1"/>
        <v>40000</v>
      </c>
      <c r="E33" s="8">
        <f t="shared" si="1"/>
        <v>40500</v>
      </c>
      <c r="F33" s="8">
        <f t="shared" si="1"/>
        <v>41000</v>
      </c>
      <c r="G33" s="8">
        <f t="shared" si="1"/>
        <v>41500</v>
      </c>
      <c r="H33" s="8">
        <f t="shared" si="1"/>
        <v>42000</v>
      </c>
      <c r="I33" s="8">
        <f t="shared" si="1"/>
        <v>42500</v>
      </c>
      <c r="J33" s="8">
        <f t="shared" si="1"/>
        <v>43000</v>
      </c>
      <c r="K33" s="8">
        <f t="shared" si="1"/>
        <v>43500</v>
      </c>
      <c r="L33" s="8">
        <f t="shared" si="1"/>
        <v>44000</v>
      </c>
      <c r="M33" s="8">
        <f t="shared" si="1"/>
        <v>44500</v>
      </c>
      <c r="N33" s="8">
        <f t="shared" si="1"/>
        <v>45000</v>
      </c>
    </row>
    <row r="34" spans="1:15" x14ac:dyDescent="0.25">
      <c r="C34" s="2"/>
      <c r="D34" s="2"/>
      <c r="E34" s="2"/>
      <c r="F34" s="2"/>
      <c r="G34" s="3"/>
      <c r="H34" s="2"/>
      <c r="I34" s="2"/>
    </row>
    <row r="35" spans="1:15" x14ac:dyDescent="0.25">
      <c r="A35" s="10" t="s">
        <v>11</v>
      </c>
      <c r="B35" s="27" t="s">
        <v>17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9" t="s">
        <v>24</v>
      </c>
    </row>
    <row r="36" spans="1:15" x14ac:dyDescent="0.25">
      <c r="A36" s="31" t="s">
        <v>12</v>
      </c>
      <c r="B36" s="1"/>
      <c r="C36" s="2"/>
      <c r="D36" s="2"/>
      <c r="E36" s="2"/>
      <c r="F36" s="2"/>
      <c r="G36" s="2"/>
      <c r="H36" s="2"/>
      <c r="I36" s="2"/>
      <c r="O36" s="29"/>
    </row>
    <row r="37" spans="1:15" ht="15" customHeight="1" x14ac:dyDescent="0.25">
      <c r="A37" s="31"/>
      <c r="B37" s="4" t="s">
        <v>0</v>
      </c>
      <c r="C37" s="7">
        <v>43466</v>
      </c>
      <c r="D37" s="7">
        <v>43497</v>
      </c>
      <c r="E37" s="7">
        <v>43525</v>
      </c>
      <c r="F37" s="7">
        <v>43556</v>
      </c>
      <c r="G37" s="7">
        <v>43586</v>
      </c>
      <c r="H37" s="7">
        <v>43617</v>
      </c>
      <c r="I37" s="7">
        <v>43647</v>
      </c>
      <c r="J37" s="7">
        <v>43678</v>
      </c>
      <c r="K37" s="7">
        <v>43709</v>
      </c>
      <c r="L37" s="7">
        <v>43739</v>
      </c>
      <c r="M37" s="7">
        <v>43770</v>
      </c>
      <c r="N37" s="7">
        <v>43800</v>
      </c>
      <c r="O37" s="29"/>
    </row>
    <row r="38" spans="1:15" x14ac:dyDescent="0.25">
      <c r="A38" s="31"/>
      <c r="B38" s="5" t="s">
        <v>1</v>
      </c>
      <c r="C38" s="6">
        <f>C27*C16</f>
        <v>0</v>
      </c>
      <c r="D38" s="6">
        <f t="shared" ref="D38:N38" si="2">D27*D16</f>
        <v>0</v>
      </c>
      <c r="E38" s="6">
        <f t="shared" si="2"/>
        <v>0</v>
      </c>
      <c r="F38" s="6">
        <f t="shared" si="2"/>
        <v>0</v>
      </c>
      <c r="G38" s="6">
        <f t="shared" si="2"/>
        <v>0</v>
      </c>
      <c r="H38" s="6">
        <f t="shared" si="2"/>
        <v>0</v>
      </c>
      <c r="I38" s="6">
        <f t="shared" si="2"/>
        <v>0</v>
      </c>
      <c r="J38" s="6">
        <f t="shared" si="2"/>
        <v>0</v>
      </c>
      <c r="K38" s="6">
        <f t="shared" si="2"/>
        <v>0</v>
      </c>
      <c r="L38" s="6">
        <f t="shared" si="2"/>
        <v>0</v>
      </c>
      <c r="M38" s="6">
        <f t="shared" si="2"/>
        <v>0</v>
      </c>
      <c r="N38" s="6">
        <f t="shared" si="2"/>
        <v>0</v>
      </c>
      <c r="O38" s="29"/>
    </row>
    <row r="39" spans="1:15" x14ac:dyDescent="0.25">
      <c r="A39" s="31"/>
      <c r="B39" s="5" t="s">
        <v>2</v>
      </c>
      <c r="C39" s="6">
        <f t="shared" ref="C39:N39" si="3">C28*C17</f>
        <v>0</v>
      </c>
      <c r="D39" s="6">
        <f t="shared" si="3"/>
        <v>0</v>
      </c>
      <c r="E39" s="6">
        <f t="shared" si="3"/>
        <v>0</v>
      </c>
      <c r="F39" s="6">
        <f t="shared" si="3"/>
        <v>0</v>
      </c>
      <c r="G39" s="6">
        <f t="shared" si="3"/>
        <v>0</v>
      </c>
      <c r="H39" s="6">
        <f t="shared" si="3"/>
        <v>0</v>
      </c>
      <c r="I39" s="6">
        <f t="shared" si="3"/>
        <v>0</v>
      </c>
      <c r="J39" s="6">
        <f t="shared" si="3"/>
        <v>0</v>
      </c>
      <c r="K39" s="6">
        <f t="shared" si="3"/>
        <v>0</v>
      </c>
      <c r="L39" s="6">
        <f t="shared" si="3"/>
        <v>0</v>
      </c>
      <c r="M39" s="6">
        <f t="shared" si="3"/>
        <v>0</v>
      </c>
      <c r="N39" s="6">
        <f t="shared" si="3"/>
        <v>0</v>
      </c>
      <c r="O39" s="29"/>
    </row>
    <row r="40" spans="1:15" x14ac:dyDescent="0.25">
      <c r="A40" s="31"/>
      <c r="B40" s="5" t="s">
        <v>3</v>
      </c>
      <c r="C40" s="6">
        <f t="shared" ref="C40:N40" si="4">C29*C18</f>
        <v>0</v>
      </c>
      <c r="D40" s="6">
        <f t="shared" si="4"/>
        <v>0</v>
      </c>
      <c r="E40" s="6">
        <f t="shared" si="4"/>
        <v>0</v>
      </c>
      <c r="F40" s="6">
        <f t="shared" si="4"/>
        <v>0</v>
      </c>
      <c r="G40" s="6">
        <f t="shared" si="4"/>
        <v>0</v>
      </c>
      <c r="H40" s="6">
        <f t="shared" si="4"/>
        <v>0</v>
      </c>
      <c r="I40" s="6">
        <f t="shared" si="4"/>
        <v>0</v>
      </c>
      <c r="J40" s="6">
        <f t="shared" si="4"/>
        <v>0</v>
      </c>
      <c r="K40" s="6">
        <f t="shared" si="4"/>
        <v>0</v>
      </c>
      <c r="L40" s="6">
        <f t="shared" si="4"/>
        <v>0</v>
      </c>
      <c r="M40" s="6">
        <f t="shared" si="4"/>
        <v>0</v>
      </c>
      <c r="N40" s="6">
        <f t="shared" si="4"/>
        <v>0</v>
      </c>
      <c r="O40" s="29"/>
    </row>
    <row r="41" spans="1:15" x14ac:dyDescent="0.25">
      <c r="A41" s="31"/>
      <c r="B41" s="5" t="s">
        <v>4</v>
      </c>
      <c r="C41" s="6">
        <f t="shared" ref="C41:N41" si="5">C30*C19</f>
        <v>0</v>
      </c>
      <c r="D41" s="6">
        <f t="shared" si="5"/>
        <v>0</v>
      </c>
      <c r="E41" s="6">
        <f t="shared" si="5"/>
        <v>0</v>
      </c>
      <c r="F41" s="6">
        <f t="shared" si="5"/>
        <v>0</v>
      </c>
      <c r="G41" s="6">
        <f t="shared" si="5"/>
        <v>0</v>
      </c>
      <c r="H41" s="6">
        <f t="shared" si="5"/>
        <v>0</v>
      </c>
      <c r="I41" s="6">
        <f t="shared" si="5"/>
        <v>0</v>
      </c>
      <c r="J41" s="6">
        <f t="shared" si="5"/>
        <v>0</v>
      </c>
      <c r="K41" s="6">
        <f t="shared" si="5"/>
        <v>0</v>
      </c>
      <c r="L41" s="6">
        <f t="shared" si="5"/>
        <v>0</v>
      </c>
      <c r="M41" s="6">
        <f t="shared" si="5"/>
        <v>0</v>
      </c>
      <c r="N41" s="6">
        <f t="shared" si="5"/>
        <v>0</v>
      </c>
      <c r="O41" s="29"/>
    </row>
    <row r="42" spans="1:15" x14ac:dyDescent="0.25">
      <c r="A42" s="31"/>
      <c r="B42" s="5" t="s">
        <v>5</v>
      </c>
      <c r="C42" s="6">
        <f t="shared" ref="C42:N42" si="6">C31*C20</f>
        <v>0</v>
      </c>
      <c r="D42" s="6">
        <f t="shared" si="6"/>
        <v>0</v>
      </c>
      <c r="E42" s="6">
        <f t="shared" si="6"/>
        <v>0</v>
      </c>
      <c r="F42" s="6">
        <f t="shared" si="6"/>
        <v>0</v>
      </c>
      <c r="G42" s="6">
        <f t="shared" si="6"/>
        <v>0</v>
      </c>
      <c r="H42" s="6">
        <f t="shared" si="6"/>
        <v>0</v>
      </c>
      <c r="I42" s="6">
        <f t="shared" si="6"/>
        <v>0</v>
      </c>
      <c r="J42" s="6">
        <f t="shared" si="6"/>
        <v>0</v>
      </c>
      <c r="K42" s="6">
        <f t="shared" si="6"/>
        <v>0</v>
      </c>
      <c r="L42" s="6">
        <f t="shared" si="6"/>
        <v>0</v>
      </c>
      <c r="M42" s="6">
        <f t="shared" si="6"/>
        <v>0</v>
      </c>
      <c r="N42" s="6">
        <f t="shared" si="6"/>
        <v>0</v>
      </c>
      <c r="O42" s="29"/>
    </row>
    <row r="43" spans="1:15" x14ac:dyDescent="0.25">
      <c r="A43" s="31"/>
      <c r="B43" s="5" t="s">
        <v>6</v>
      </c>
      <c r="C43" s="6">
        <f t="shared" ref="C43:N43" si="7">C32*C21</f>
        <v>0</v>
      </c>
      <c r="D43" s="6">
        <f t="shared" si="7"/>
        <v>0</v>
      </c>
      <c r="E43" s="6">
        <f t="shared" si="7"/>
        <v>0</v>
      </c>
      <c r="F43" s="6">
        <f t="shared" si="7"/>
        <v>0</v>
      </c>
      <c r="G43" s="6">
        <f t="shared" si="7"/>
        <v>0</v>
      </c>
      <c r="H43" s="6">
        <f t="shared" si="7"/>
        <v>0</v>
      </c>
      <c r="I43" s="6">
        <f t="shared" si="7"/>
        <v>0</v>
      </c>
      <c r="J43" s="6">
        <f t="shared" si="7"/>
        <v>0</v>
      </c>
      <c r="K43" s="6">
        <f t="shared" si="7"/>
        <v>0</v>
      </c>
      <c r="L43" s="6">
        <f t="shared" si="7"/>
        <v>0</v>
      </c>
      <c r="M43" s="6">
        <f t="shared" si="7"/>
        <v>0</v>
      </c>
      <c r="N43" s="6">
        <f t="shared" si="7"/>
        <v>0</v>
      </c>
      <c r="O43" s="29"/>
    </row>
    <row r="44" spans="1:15" x14ac:dyDescent="0.25">
      <c r="A44" s="31"/>
      <c r="B44" s="11" t="s">
        <v>29</v>
      </c>
      <c r="C44" s="8">
        <f>SUM(C38:C43)</f>
        <v>0</v>
      </c>
      <c r="D44" s="8">
        <f t="shared" ref="D44" si="8">SUM(D38:D43)</f>
        <v>0</v>
      </c>
      <c r="E44" s="8">
        <f t="shared" ref="E44" si="9">SUM(E38:E43)</f>
        <v>0</v>
      </c>
      <c r="F44" s="8">
        <f t="shared" ref="F44" si="10">SUM(F38:F43)</f>
        <v>0</v>
      </c>
      <c r="G44" s="8">
        <f t="shared" ref="G44" si="11">SUM(G38:G43)</f>
        <v>0</v>
      </c>
      <c r="H44" s="8">
        <f t="shared" ref="H44" si="12">SUM(H38:H43)</f>
        <v>0</v>
      </c>
      <c r="I44" s="8">
        <f t="shared" ref="I44" si="13">SUM(I38:I43)</f>
        <v>0</v>
      </c>
      <c r="J44" s="8">
        <f t="shared" ref="J44" si="14">SUM(J38:J43)</f>
        <v>0</v>
      </c>
      <c r="K44" s="8">
        <f t="shared" ref="K44" si="15">SUM(K38:K43)</f>
        <v>0</v>
      </c>
      <c r="L44" s="8">
        <f t="shared" ref="L44" si="16">SUM(L38:L43)</f>
        <v>0</v>
      </c>
      <c r="M44" s="8">
        <f t="shared" ref="M44" si="17">SUM(M38:M43)</f>
        <v>0</v>
      </c>
      <c r="N44" s="8">
        <f t="shared" ref="N44" si="18">SUM(N38:N43)</f>
        <v>0</v>
      </c>
      <c r="O44" s="29"/>
    </row>
    <row r="45" spans="1:15" x14ac:dyDescent="0.25">
      <c r="C45" s="2"/>
      <c r="D45" s="2"/>
      <c r="E45" s="2"/>
      <c r="F45" s="2"/>
      <c r="G45" s="3"/>
      <c r="H45" s="2"/>
      <c r="I45" s="2"/>
    </row>
    <row r="46" spans="1:15" x14ac:dyDescent="0.25">
      <c r="A46" s="10" t="s">
        <v>11</v>
      </c>
      <c r="B46" s="27" t="s">
        <v>17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30" t="s">
        <v>13</v>
      </c>
    </row>
    <row r="47" spans="1:15" x14ac:dyDescent="0.25">
      <c r="A47" s="32" t="s">
        <v>14</v>
      </c>
      <c r="B47" s="1"/>
      <c r="C47" s="2"/>
      <c r="D47" s="2"/>
      <c r="E47" s="2"/>
      <c r="F47" s="2"/>
      <c r="G47" s="2"/>
      <c r="H47" s="2"/>
      <c r="I47" s="2"/>
      <c r="O47" s="30"/>
    </row>
    <row r="48" spans="1:15" ht="15" customHeight="1" x14ac:dyDescent="0.25">
      <c r="A48" s="33"/>
      <c r="B48" s="4" t="s">
        <v>0</v>
      </c>
      <c r="C48" s="7">
        <v>43466</v>
      </c>
      <c r="D48" s="7">
        <v>43497</v>
      </c>
      <c r="E48" s="7">
        <v>43525</v>
      </c>
      <c r="F48" s="7">
        <v>43556</v>
      </c>
      <c r="G48" s="7">
        <v>43586</v>
      </c>
      <c r="H48" s="7">
        <v>43617</v>
      </c>
      <c r="I48" s="7">
        <v>43647</v>
      </c>
      <c r="J48" s="7">
        <v>43678</v>
      </c>
      <c r="K48" s="7">
        <v>43709</v>
      </c>
      <c r="L48" s="7">
        <v>43739</v>
      </c>
      <c r="M48" s="7">
        <v>43770</v>
      </c>
      <c r="N48" s="7">
        <v>43800</v>
      </c>
      <c r="O48" s="30"/>
    </row>
    <row r="49" spans="1:15" x14ac:dyDescent="0.25">
      <c r="A49" s="33"/>
      <c r="B49" s="5" t="s">
        <v>1</v>
      </c>
      <c r="C49" s="6">
        <f>INDEX($C$4:$N$9,MATCH($B49,$B$4:$B$9,0),MATCH(C$48,$C$3:$N$3,0))*
INDEX($C$27:$N$32,MATCH($B49,$B$27:$B$32,0),MATCH(C$48,$C$26:$N$26,0))</f>
        <v>7700000</v>
      </c>
      <c r="D49" s="6">
        <f t="shared" ref="D49:N49" si="19">INDEX($C$4:$N$9,MATCH($B49,$B$4:$B$9,0),MATCH(D$48,$C$3:$N$3,0))*
INDEX($C$27:$N$32,MATCH($B49,$B$27:$B$32,0),MATCH(D$48,$C$26:$N$26,0))</f>
        <v>8165000</v>
      </c>
      <c r="E49" s="6">
        <f t="shared" si="19"/>
        <v>8640000</v>
      </c>
      <c r="F49" s="6">
        <f t="shared" si="19"/>
        <v>9125000</v>
      </c>
      <c r="G49" s="6">
        <f t="shared" si="19"/>
        <v>9620000</v>
      </c>
      <c r="H49" s="6">
        <f t="shared" si="19"/>
        <v>10125000</v>
      </c>
      <c r="I49" s="6">
        <f t="shared" si="19"/>
        <v>10640000</v>
      </c>
      <c r="J49" s="6">
        <f t="shared" si="19"/>
        <v>11165000</v>
      </c>
      <c r="K49" s="6">
        <f t="shared" si="19"/>
        <v>11700000</v>
      </c>
      <c r="L49" s="6">
        <f t="shared" si="19"/>
        <v>12245000</v>
      </c>
      <c r="M49" s="6">
        <f t="shared" si="19"/>
        <v>12800000</v>
      </c>
      <c r="N49" s="6">
        <f t="shared" si="19"/>
        <v>13365000</v>
      </c>
      <c r="O49" s="30"/>
    </row>
    <row r="50" spans="1:15" x14ac:dyDescent="0.25">
      <c r="A50" s="33"/>
      <c r="B50" s="5" t="s">
        <v>2</v>
      </c>
      <c r="C50" s="6">
        <f t="shared" ref="C50:N54" si="20">INDEX($C$4:$N$9,MATCH($B50,$B$4:$B$9,0),MATCH(C$48,$C$3:$N$3,0))*
INDEX($C$27:$N$32,MATCH($B50,$B$27:$B$32,0),MATCH(C$48,$C$26:$N$26,0))</f>
        <v>1350000</v>
      </c>
      <c r="D50" s="6">
        <f t="shared" si="20"/>
        <v>1520000</v>
      </c>
      <c r="E50" s="6">
        <f t="shared" si="20"/>
        <v>1700000</v>
      </c>
      <c r="F50" s="6">
        <f t="shared" si="20"/>
        <v>1890000</v>
      </c>
      <c r="G50" s="6">
        <f t="shared" si="20"/>
        <v>2090000</v>
      </c>
      <c r="H50" s="6">
        <f t="shared" si="20"/>
        <v>2300000</v>
      </c>
      <c r="I50" s="6">
        <f t="shared" si="20"/>
        <v>2520000</v>
      </c>
      <c r="J50" s="6">
        <f t="shared" si="20"/>
        <v>2750000</v>
      </c>
      <c r="K50" s="6">
        <f t="shared" si="20"/>
        <v>2990000</v>
      </c>
      <c r="L50" s="6">
        <f t="shared" si="20"/>
        <v>3240000</v>
      </c>
      <c r="M50" s="6">
        <f t="shared" si="20"/>
        <v>3500000</v>
      </c>
      <c r="N50" s="6">
        <f t="shared" si="20"/>
        <v>3770000</v>
      </c>
      <c r="O50" s="30"/>
    </row>
    <row r="51" spans="1:15" x14ac:dyDescent="0.25">
      <c r="A51" s="33"/>
      <c r="B51" s="5" t="s">
        <v>3</v>
      </c>
      <c r="C51" s="6">
        <f t="shared" si="20"/>
        <v>5600000</v>
      </c>
      <c r="D51" s="6">
        <f t="shared" si="20"/>
        <v>6075000</v>
      </c>
      <c r="E51" s="6">
        <f t="shared" si="20"/>
        <v>6560000</v>
      </c>
      <c r="F51" s="6">
        <f t="shared" si="20"/>
        <v>7055000</v>
      </c>
      <c r="G51" s="6">
        <f t="shared" si="20"/>
        <v>7560000</v>
      </c>
      <c r="H51" s="6">
        <f t="shared" si="20"/>
        <v>8075000</v>
      </c>
      <c r="I51" s="6">
        <f t="shared" si="20"/>
        <v>8600000</v>
      </c>
      <c r="J51" s="6">
        <f t="shared" si="20"/>
        <v>9135000</v>
      </c>
      <c r="K51" s="6">
        <f t="shared" si="20"/>
        <v>9680000</v>
      </c>
      <c r="L51" s="6">
        <f t="shared" si="20"/>
        <v>10235000</v>
      </c>
      <c r="M51" s="6">
        <f t="shared" si="20"/>
        <v>10800000</v>
      </c>
      <c r="N51" s="6">
        <f t="shared" si="20"/>
        <v>11375000</v>
      </c>
      <c r="O51" s="30"/>
    </row>
    <row r="52" spans="1:15" x14ac:dyDescent="0.25">
      <c r="A52" s="33"/>
      <c r="B52" s="5" t="s">
        <v>4</v>
      </c>
      <c r="C52" s="6">
        <f t="shared" si="20"/>
        <v>6000000</v>
      </c>
      <c r="D52" s="6">
        <f t="shared" si="20"/>
        <v>6375000</v>
      </c>
      <c r="E52" s="6">
        <f t="shared" si="20"/>
        <v>6760000</v>
      </c>
      <c r="F52" s="6">
        <f t="shared" si="20"/>
        <v>7155000</v>
      </c>
      <c r="G52" s="6">
        <f t="shared" si="20"/>
        <v>7560000</v>
      </c>
      <c r="H52" s="6">
        <f t="shared" si="20"/>
        <v>7975000</v>
      </c>
      <c r="I52" s="6">
        <f t="shared" si="20"/>
        <v>8400000</v>
      </c>
      <c r="J52" s="6">
        <f t="shared" si="20"/>
        <v>8835000</v>
      </c>
      <c r="K52" s="6">
        <f t="shared" si="20"/>
        <v>9280000</v>
      </c>
      <c r="L52" s="6">
        <f t="shared" si="20"/>
        <v>9735000</v>
      </c>
      <c r="M52" s="6">
        <f t="shared" si="20"/>
        <v>10200000</v>
      </c>
      <c r="N52" s="6">
        <f t="shared" si="20"/>
        <v>10675000</v>
      </c>
      <c r="O52" s="30"/>
    </row>
    <row r="53" spans="1:15" x14ac:dyDescent="0.25">
      <c r="A53" s="33"/>
      <c r="B53" s="5" t="s">
        <v>5</v>
      </c>
      <c r="C53" s="6">
        <f t="shared" si="20"/>
        <v>3900000</v>
      </c>
      <c r="D53" s="6">
        <f t="shared" si="20"/>
        <v>4050000</v>
      </c>
      <c r="E53" s="6">
        <f t="shared" si="20"/>
        <v>4200000</v>
      </c>
      <c r="F53" s="6">
        <f t="shared" si="20"/>
        <v>4350000</v>
      </c>
      <c r="G53" s="6">
        <f t="shared" si="20"/>
        <v>4500000</v>
      </c>
      <c r="H53" s="6">
        <f t="shared" si="20"/>
        <v>4650000</v>
      </c>
      <c r="I53" s="6">
        <f t="shared" si="20"/>
        <v>4800000</v>
      </c>
      <c r="J53" s="6">
        <f t="shared" si="20"/>
        <v>4950000</v>
      </c>
      <c r="K53" s="6">
        <f t="shared" si="20"/>
        <v>5100000</v>
      </c>
      <c r="L53" s="6">
        <f t="shared" si="20"/>
        <v>5250000</v>
      </c>
      <c r="M53" s="6">
        <f t="shared" si="20"/>
        <v>5400000</v>
      </c>
      <c r="N53" s="6">
        <f t="shared" si="20"/>
        <v>5550000</v>
      </c>
      <c r="O53" s="30"/>
    </row>
    <row r="54" spans="1:15" x14ac:dyDescent="0.25">
      <c r="A54" s="33"/>
      <c r="B54" s="5" t="s">
        <v>6</v>
      </c>
      <c r="C54" s="6">
        <f t="shared" si="20"/>
        <v>9000000</v>
      </c>
      <c r="D54" s="6">
        <f t="shared" si="20"/>
        <v>9815000</v>
      </c>
      <c r="E54" s="6">
        <f t="shared" si="20"/>
        <v>10640000</v>
      </c>
      <c r="F54" s="6">
        <f t="shared" si="20"/>
        <v>11475000</v>
      </c>
      <c r="G54" s="6">
        <f t="shared" si="20"/>
        <v>12320000</v>
      </c>
      <c r="H54" s="6">
        <f t="shared" si="20"/>
        <v>13175000</v>
      </c>
      <c r="I54" s="6">
        <f t="shared" si="20"/>
        <v>14040000</v>
      </c>
      <c r="J54" s="6">
        <f t="shared" si="20"/>
        <v>14915000</v>
      </c>
      <c r="K54" s="6">
        <f t="shared" si="20"/>
        <v>15800000</v>
      </c>
      <c r="L54" s="6">
        <f t="shared" si="20"/>
        <v>16695000</v>
      </c>
      <c r="M54" s="6">
        <f t="shared" si="20"/>
        <v>17600000</v>
      </c>
      <c r="N54" s="6">
        <f t="shared" si="20"/>
        <v>18515000</v>
      </c>
      <c r="O54" s="30"/>
    </row>
    <row r="55" spans="1:15" x14ac:dyDescent="0.25">
      <c r="A55" s="33"/>
      <c r="B55" s="11" t="s">
        <v>29</v>
      </c>
      <c r="C55" s="8">
        <f>SUM(C49:C54)</f>
        <v>33550000</v>
      </c>
      <c r="D55" s="8">
        <f t="shared" ref="D55" si="21">SUM(D49:D54)</f>
        <v>36000000</v>
      </c>
      <c r="E55" s="8">
        <f t="shared" ref="E55" si="22">SUM(E49:E54)</f>
        <v>38500000</v>
      </c>
      <c r="F55" s="8">
        <f t="shared" ref="F55" si="23">SUM(F49:F54)</f>
        <v>41050000</v>
      </c>
      <c r="G55" s="8">
        <f t="shared" ref="G55" si="24">SUM(G49:G54)</f>
        <v>43650000</v>
      </c>
      <c r="H55" s="8">
        <f t="shared" ref="H55" si="25">SUM(H49:H54)</f>
        <v>46300000</v>
      </c>
      <c r="I55" s="8">
        <f t="shared" ref="I55" si="26">SUM(I49:I54)</f>
        <v>49000000</v>
      </c>
      <c r="J55" s="8">
        <f t="shared" ref="J55" si="27">SUM(J49:J54)</f>
        <v>51750000</v>
      </c>
      <c r="K55" s="8">
        <f t="shared" ref="K55" si="28">SUM(K49:K54)</f>
        <v>54550000</v>
      </c>
      <c r="L55" s="8">
        <f t="shared" ref="L55" si="29">SUM(L49:L54)</f>
        <v>57400000</v>
      </c>
      <c r="M55" s="8">
        <f t="shared" ref="M55" si="30">SUM(M49:M54)</f>
        <v>60300000</v>
      </c>
      <c r="N55" s="8">
        <f t="shared" ref="N55" si="31">SUM(N49:N54)</f>
        <v>63250000</v>
      </c>
      <c r="O55" s="30"/>
    </row>
    <row r="56" spans="1:15" x14ac:dyDescent="0.25">
      <c r="C56" s="2"/>
      <c r="D56" s="2"/>
      <c r="E56" s="2"/>
      <c r="F56" s="2"/>
      <c r="G56" s="3"/>
      <c r="H56" s="2"/>
      <c r="I56" s="2"/>
    </row>
    <row r="57" spans="1:15" x14ac:dyDescent="0.25">
      <c r="A57" s="10" t="s">
        <v>16</v>
      </c>
      <c r="B57" s="27" t="s">
        <v>19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30" t="s">
        <v>22</v>
      </c>
    </row>
    <row r="58" spans="1:15" x14ac:dyDescent="0.25">
      <c r="A58" s="32" t="s">
        <v>15</v>
      </c>
      <c r="B58" s="2">
        <v>1000000</v>
      </c>
      <c r="C58" s="2"/>
      <c r="D58" s="2"/>
      <c r="E58" s="2"/>
      <c r="F58" s="2"/>
      <c r="G58" s="2"/>
      <c r="H58" s="2"/>
      <c r="I58" s="2"/>
      <c r="O58" s="30"/>
    </row>
    <row r="59" spans="1:15" ht="15" customHeight="1" x14ac:dyDescent="0.25">
      <c r="A59" s="33"/>
      <c r="B59" s="4" t="s">
        <v>0</v>
      </c>
      <c r="C59" s="7">
        <v>43466</v>
      </c>
      <c r="D59" s="7">
        <v>43497</v>
      </c>
      <c r="E59" s="7">
        <v>43525</v>
      </c>
      <c r="F59" s="7">
        <v>43556</v>
      </c>
      <c r="G59" s="7">
        <v>43586</v>
      </c>
      <c r="H59" s="7">
        <v>43617</v>
      </c>
      <c r="I59" s="7">
        <v>43647</v>
      </c>
      <c r="J59" s="7">
        <v>43678</v>
      </c>
      <c r="K59" s="7">
        <v>43709</v>
      </c>
      <c r="L59" s="7">
        <v>43739</v>
      </c>
      <c r="M59" s="7">
        <v>43770</v>
      </c>
      <c r="N59" s="7">
        <v>43800</v>
      </c>
      <c r="O59" s="30"/>
    </row>
    <row r="60" spans="1:15" x14ac:dyDescent="0.25">
      <c r="A60" s="33"/>
      <c r="B60" s="5" t="s">
        <v>1</v>
      </c>
      <c r="C60" s="6">
        <v>7700000</v>
      </c>
      <c r="D60" s="6">
        <v>8165000</v>
      </c>
      <c r="E60" s="6">
        <v>8640000</v>
      </c>
      <c r="F60" s="6">
        <v>9125000</v>
      </c>
      <c r="G60" s="6">
        <v>9620000</v>
      </c>
      <c r="H60" s="6">
        <v>10125000</v>
      </c>
      <c r="I60" s="6">
        <v>10640000</v>
      </c>
      <c r="J60" s="6">
        <v>11165000</v>
      </c>
      <c r="K60" s="6">
        <v>11700000</v>
      </c>
      <c r="L60" s="6">
        <v>12245000</v>
      </c>
      <c r="M60" s="6">
        <v>12800000</v>
      </c>
      <c r="N60" s="6">
        <v>13365000</v>
      </c>
      <c r="O60" s="30"/>
    </row>
    <row r="61" spans="1:15" x14ac:dyDescent="0.25">
      <c r="A61" s="33"/>
      <c r="B61" s="5" t="s">
        <v>2</v>
      </c>
      <c r="C61" s="6">
        <v>1350000</v>
      </c>
      <c r="D61" s="6">
        <v>1520000</v>
      </c>
      <c r="E61" s="6">
        <v>1700000</v>
      </c>
      <c r="F61" s="6">
        <v>1890000</v>
      </c>
      <c r="G61" s="6">
        <v>2090000</v>
      </c>
      <c r="H61" s="6">
        <v>2300000</v>
      </c>
      <c r="I61" s="6">
        <v>2520000</v>
      </c>
      <c r="J61" s="6">
        <v>2750000</v>
      </c>
      <c r="K61" s="6">
        <v>2990000</v>
      </c>
      <c r="L61" s="6">
        <v>3240000</v>
      </c>
      <c r="M61" s="6">
        <v>3500000</v>
      </c>
      <c r="N61" s="6">
        <v>3770000</v>
      </c>
      <c r="O61" s="30"/>
    </row>
    <row r="62" spans="1:15" x14ac:dyDescent="0.25">
      <c r="A62" s="33"/>
      <c r="B62" s="5" t="s">
        <v>3</v>
      </c>
      <c r="C62" s="6">
        <v>5600000</v>
      </c>
      <c r="D62" s="6">
        <v>6075000</v>
      </c>
      <c r="E62" s="6">
        <v>6560000</v>
      </c>
      <c r="F62" s="6">
        <v>7055000</v>
      </c>
      <c r="G62" s="6">
        <v>7560000</v>
      </c>
      <c r="H62" s="6">
        <v>8075000</v>
      </c>
      <c r="I62" s="6">
        <v>8600000</v>
      </c>
      <c r="J62" s="6">
        <v>9135000</v>
      </c>
      <c r="K62" s="6">
        <v>9680000</v>
      </c>
      <c r="L62" s="6">
        <v>10235000</v>
      </c>
      <c r="M62" s="6">
        <v>10800000</v>
      </c>
      <c r="N62" s="6">
        <v>11375000</v>
      </c>
      <c r="O62" s="30"/>
    </row>
    <row r="63" spans="1:15" x14ac:dyDescent="0.25">
      <c r="A63" s="33"/>
      <c r="B63" s="5" t="s">
        <v>4</v>
      </c>
      <c r="C63" s="6">
        <v>6000000</v>
      </c>
      <c r="D63" s="6">
        <v>6375000</v>
      </c>
      <c r="E63" s="6">
        <v>6760000</v>
      </c>
      <c r="F63" s="6">
        <v>7155000</v>
      </c>
      <c r="G63" s="6">
        <v>7560000</v>
      </c>
      <c r="H63" s="6">
        <v>7975000</v>
      </c>
      <c r="I63" s="6">
        <v>8400000</v>
      </c>
      <c r="J63" s="6">
        <v>8835000</v>
      </c>
      <c r="K63" s="6">
        <v>9280000</v>
      </c>
      <c r="L63" s="6">
        <v>9735000</v>
      </c>
      <c r="M63" s="6">
        <v>10200000</v>
      </c>
      <c r="N63" s="6">
        <v>10675000</v>
      </c>
      <c r="O63" s="30"/>
    </row>
    <row r="64" spans="1:15" x14ac:dyDescent="0.25">
      <c r="A64" s="33"/>
      <c r="B64" s="5" t="s">
        <v>5</v>
      </c>
      <c r="C64" s="6">
        <v>3900000</v>
      </c>
      <c r="D64" s="6">
        <v>4050000</v>
      </c>
      <c r="E64" s="6">
        <v>4200000</v>
      </c>
      <c r="F64" s="6">
        <v>4350000</v>
      </c>
      <c r="G64" s="6">
        <v>4500000</v>
      </c>
      <c r="H64" s="6">
        <v>4650000</v>
      </c>
      <c r="I64" s="6">
        <v>4800000</v>
      </c>
      <c r="J64" s="6">
        <v>4950000</v>
      </c>
      <c r="K64" s="6">
        <v>5100000</v>
      </c>
      <c r="L64" s="6">
        <v>5250000</v>
      </c>
      <c r="M64" s="6">
        <v>5400000</v>
      </c>
      <c r="N64" s="6">
        <v>5550000</v>
      </c>
      <c r="O64" s="30"/>
    </row>
    <row r="65" spans="1:15" x14ac:dyDescent="0.25">
      <c r="A65" s="33"/>
      <c r="B65" s="5" t="s">
        <v>6</v>
      </c>
      <c r="C65" s="6">
        <v>9000000</v>
      </c>
      <c r="D65" s="6">
        <v>9815000</v>
      </c>
      <c r="E65" s="6">
        <v>10640000</v>
      </c>
      <c r="F65" s="6">
        <v>11475000</v>
      </c>
      <c r="G65" s="6">
        <v>12320000</v>
      </c>
      <c r="H65" s="6">
        <v>13175000</v>
      </c>
      <c r="I65" s="6">
        <v>14040000</v>
      </c>
      <c r="J65" s="6">
        <v>14915000</v>
      </c>
      <c r="K65" s="6">
        <v>15800000</v>
      </c>
      <c r="L65" s="6">
        <v>16695000</v>
      </c>
      <c r="M65" s="6">
        <v>17600000</v>
      </c>
      <c r="N65" s="6">
        <v>18515000</v>
      </c>
      <c r="O65" s="30"/>
    </row>
    <row r="66" spans="1:15" x14ac:dyDescent="0.25">
      <c r="A66" s="33"/>
      <c r="B66" s="11" t="s">
        <v>29</v>
      </c>
      <c r="C66" s="8">
        <v>33550000</v>
      </c>
      <c r="D66" s="8">
        <v>36000000</v>
      </c>
      <c r="E66" s="8">
        <v>38500000</v>
      </c>
      <c r="F66" s="8">
        <v>41050000</v>
      </c>
      <c r="G66" s="8">
        <v>43650000</v>
      </c>
      <c r="H66" s="8">
        <v>46300000</v>
      </c>
      <c r="I66" s="8">
        <v>49000000</v>
      </c>
      <c r="J66" s="8">
        <v>51750000</v>
      </c>
      <c r="K66" s="8">
        <v>54550000</v>
      </c>
      <c r="L66" s="8">
        <v>57400000</v>
      </c>
      <c r="M66" s="8">
        <v>60300000</v>
      </c>
      <c r="N66" s="8">
        <v>63250000</v>
      </c>
      <c r="O66" s="30"/>
    </row>
    <row r="67" spans="1:15" x14ac:dyDescent="0.25">
      <c r="C67" s="2"/>
      <c r="D67" s="2"/>
      <c r="E67" s="2"/>
      <c r="F67" s="2"/>
      <c r="G67" s="3"/>
      <c r="H67" s="2"/>
      <c r="I67" s="2"/>
    </row>
    <row r="68" spans="1:15" x14ac:dyDescent="0.25">
      <c r="A68" s="10" t="s">
        <v>25</v>
      </c>
      <c r="B68" s="27" t="s">
        <v>19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30" t="s">
        <v>23</v>
      </c>
    </row>
    <row r="69" spans="1:15" x14ac:dyDescent="0.25">
      <c r="A69" s="32" t="s">
        <v>20</v>
      </c>
      <c r="B69" s="2" t="s">
        <v>21</v>
      </c>
      <c r="C69" s="12">
        <v>380</v>
      </c>
      <c r="D69" s="2"/>
      <c r="E69" s="2"/>
      <c r="F69" s="2"/>
      <c r="G69" s="2"/>
      <c r="H69" s="2"/>
      <c r="I69" s="2"/>
      <c r="O69" s="30"/>
    </row>
    <row r="70" spans="1:15" ht="15" customHeight="1" x14ac:dyDescent="0.25">
      <c r="A70" s="33"/>
      <c r="B70" s="4" t="s">
        <v>0</v>
      </c>
      <c r="C70" s="7">
        <v>43466</v>
      </c>
      <c r="D70" s="7">
        <v>43497</v>
      </c>
      <c r="E70" s="7">
        <v>43525</v>
      </c>
      <c r="F70" s="7">
        <v>43556</v>
      </c>
      <c r="G70" s="7">
        <v>43586</v>
      </c>
      <c r="H70" s="7">
        <v>43617</v>
      </c>
      <c r="I70" s="7">
        <v>43647</v>
      </c>
      <c r="J70" s="7">
        <v>43678</v>
      </c>
      <c r="K70" s="7">
        <v>43709</v>
      </c>
      <c r="L70" s="7">
        <v>43739</v>
      </c>
      <c r="M70" s="7">
        <v>43770</v>
      </c>
      <c r="N70" s="7">
        <v>43800</v>
      </c>
      <c r="O70" s="30"/>
    </row>
    <row r="71" spans="1:15" x14ac:dyDescent="0.25">
      <c r="A71" s="33"/>
      <c r="B71" s="5" t="s">
        <v>1</v>
      </c>
      <c r="C71" s="6">
        <f>C49/$C$69</f>
        <v>20263.157894736843</v>
      </c>
      <c r="D71" s="6">
        <f t="shared" ref="D71:N71" si="32">D49/$C$69</f>
        <v>21486.842105263157</v>
      </c>
      <c r="E71" s="6">
        <f t="shared" si="32"/>
        <v>22736.842105263157</v>
      </c>
      <c r="F71" s="6">
        <f t="shared" si="32"/>
        <v>24013.157894736843</v>
      </c>
      <c r="G71" s="6">
        <f t="shared" si="32"/>
        <v>25315.78947368421</v>
      </c>
      <c r="H71" s="6">
        <f t="shared" si="32"/>
        <v>26644.736842105263</v>
      </c>
      <c r="I71" s="6">
        <f t="shared" si="32"/>
        <v>28000</v>
      </c>
      <c r="J71" s="6">
        <f t="shared" si="32"/>
        <v>29381.57894736842</v>
      </c>
      <c r="K71" s="6">
        <f t="shared" si="32"/>
        <v>30789.473684210527</v>
      </c>
      <c r="L71" s="6">
        <f t="shared" si="32"/>
        <v>32223.684210526317</v>
      </c>
      <c r="M71" s="6">
        <f t="shared" si="32"/>
        <v>33684.210526315786</v>
      </c>
      <c r="N71" s="6">
        <f t="shared" si="32"/>
        <v>35171.052631578947</v>
      </c>
      <c r="O71" s="30"/>
    </row>
    <row r="72" spans="1:15" x14ac:dyDescent="0.25">
      <c r="A72" s="33"/>
      <c r="B72" s="5" t="s">
        <v>2</v>
      </c>
      <c r="C72" s="6">
        <f t="shared" ref="C72:N72" si="33">C50/$C$69</f>
        <v>3552.6315789473683</v>
      </c>
      <c r="D72" s="6">
        <f t="shared" si="33"/>
        <v>4000</v>
      </c>
      <c r="E72" s="6">
        <f t="shared" si="33"/>
        <v>4473.6842105263158</v>
      </c>
      <c r="F72" s="6">
        <f t="shared" si="33"/>
        <v>4973.6842105263158</v>
      </c>
      <c r="G72" s="6">
        <f t="shared" si="33"/>
        <v>5500</v>
      </c>
      <c r="H72" s="6">
        <f t="shared" si="33"/>
        <v>6052.6315789473683</v>
      </c>
      <c r="I72" s="6">
        <f t="shared" si="33"/>
        <v>6631.5789473684208</v>
      </c>
      <c r="J72" s="6">
        <f t="shared" si="33"/>
        <v>7236.8421052631575</v>
      </c>
      <c r="K72" s="6">
        <f t="shared" si="33"/>
        <v>7868.4210526315792</v>
      </c>
      <c r="L72" s="6">
        <f t="shared" si="33"/>
        <v>8526.3157894736851</v>
      </c>
      <c r="M72" s="6">
        <f t="shared" si="33"/>
        <v>9210.5263157894733</v>
      </c>
      <c r="N72" s="6">
        <f t="shared" si="33"/>
        <v>9921.0526315789466</v>
      </c>
      <c r="O72" s="30"/>
    </row>
    <row r="73" spans="1:15" x14ac:dyDescent="0.25">
      <c r="A73" s="33"/>
      <c r="B73" s="5" t="s">
        <v>3</v>
      </c>
      <c r="C73" s="6">
        <f t="shared" ref="C73:N73" si="34">C51/$C$69</f>
        <v>14736.842105263158</v>
      </c>
      <c r="D73" s="6">
        <f t="shared" si="34"/>
        <v>15986.842105263158</v>
      </c>
      <c r="E73" s="6">
        <f t="shared" si="34"/>
        <v>17263.157894736843</v>
      </c>
      <c r="F73" s="6">
        <f t="shared" si="34"/>
        <v>18565.78947368421</v>
      </c>
      <c r="G73" s="6">
        <f t="shared" si="34"/>
        <v>19894.736842105263</v>
      </c>
      <c r="H73" s="6">
        <f t="shared" si="34"/>
        <v>21250</v>
      </c>
      <c r="I73" s="6">
        <f t="shared" si="34"/>
        <v>22631.57894736842</v>
      </c>
      <c r="J73" s="6">
        <f t="shared" si="34"/>
        <v>24039.473684210527</v>
      </c>
      <c r="K73" s="6">
        <f t="shared" si="34"/>
        <v>25473.684210526317</v>
      </c>
      <c r="L73" s="6">
        <f t="shared" si="34"/>
        <v>26934.21052631579</v>
      </c>
      <c r="M73" s="6">
        <f t="shared" si="34"/>
        <v>28421.052631578947</v>
      </c>
      <c r="N73" s="6">
        <f t="shared" si="34"/>
        <v>29934.21052631579</v>
      </c>
      <c r="O73" s="30"/>
    </row>
    <row r="74" spans="1:15" x14ac:dyDescent="0.25">
      <c r="A74" s="33"/>
      <c r="B74" s="5" t="s">
        <v>4</v>
      </c>
      <c r="C74" s="6">
        <f t="shared" ref="C74:N74" si="35">C52/$C$69</f>
        <v>15789.473684210527</v>
      </c>
      <c r="D74" s="6">
        <f t="shared" si="35"/>
        <v>16776.315789473683</v>
      </c>
      <c r="E74" s="6">
        <f t="shared" si="35"/>
        <v>17789.473684210527</v>
      </c>
      <c r="F74" s="6">
        <f t="shared" si="35"/>
        <v>18828.947368421053</v>
      </c>
      <c r="G74" s="6">
        <f t="shared" si="35"/>
        <v>19894.736842105263</v>
      </c>
      <c r="H74" s="6">
        <f t="shared" si="35"/>
        <v>20986.842105263157</v>
      </c>
      <c r="I74" s="6">
        <f t="shared" si="35"/>
        <v>22105.263157894737</v>
      </c>
      <c r="J74" s="6">
        <f t="shared" si="35"/>
        <v>23250</v>
      </c>
      <c r="K74" s="6">
        <f t="shared" si="35"/>
        <v>24421.052631578947</v>
      </c>
      <c r="L74" s="6">
        <f t="shared" si="35"/>
        <v>25618.42105263158</v>
      </c>
      <c r="M74" s="6">
        <f t="shared" si="35"/>
        <v>26842.105263157893</v>
      </c>
      <c r="N74" s="6">
        <f t="shared" si="35"/>
        <v>28092.105263157893</v>
      </c>
      <c r="O74" s="30"/>
    </row>
    <row r="75" spans="1:15" x14ac:dyDescent="0.25">
      <c r="A75" s="33"/>
      <c r="B75" s="5" t="s">
        <v>5</v>
      </c>
      <c r="C75" s="6">
        <f t="shared" ref="C75:N75" si="36">C53/$C$69</f>
        <v>10263.157894736842</v>
      </c>
      <c r="D75" s="6">
        <f t="shared" si="36"/>
        <v>10657.894736842105</v>
      </c>
      <c r="E75" s="6">
        <f t="shared" si="36"/>
        <v>11052.631578947368</v>
      </c>
      <c r="F75" s="6">
        <f t="shared" si="36"/>
        <v>11447.368421052632</v>
      </c>
      <c r="G75" s="6">
        <f t="shared" si="36"/>
        <v>11842.105263157895</v>
      </c>
      <c r="H75" s="6">
        <f t="shared" si="36"/>
        <v>12236.842105263158</v>
      </c>
      <c r="I75" s="6">
        <f t="shared" si="36"/>
        <v>12631.578947368422</v>
      </c>
      <c r="J75" s="6">
        <f t="shared" si="36"/>
        <v>13026.315789473685</v>
      </c>
      <c r="K75" s="6">
        <f t="shared" si="36"/>
        <v>13421.052631578947</v>
      </c>
      <c r="L75" s="6">
        <f t="shared" si="36"/>
        <v>13815.78947368421</v>
      </c>
      <c r="M75" s="6">
        <f t="shared" si="36"/>
        <v>14210.526315789473</v>
      </c>
      <c r="N75" s="6">
        <f t="shared" si="36"/>
        <v>14605.263157894737</v>
      </c>
      <c r="O75" s="30"/>
    </row>
    <row r="76" spans="1:15" x14ac:dyDescent="0.25">
      <c r="A76" s="33"/>
      <c r="B76" s="5" t="s">
        <v>6</v>
      </c>
      <c r="C76" s="6">
        <f t="shared" ref="C76:N76" si="37">C54/$C$69</f>
        <v>23684.21052631579</v>
      </c>
      <c r="D76" s="6">
        <f t="shared" si="37"/>
        <v>25828.947368421053</v>
      </c>
      <c r="E76" s="6">
        <f t="shared" si="37"/>
        <v>28000</v>
      </c>
      <c r="F76" s="6">
        <f t="shared" si="37"/>
        <v>30197.36842105263</v>
      </c>
      <c r="G76" s="6">
        <f t="shared" si="37"/>
        <v>32421.052631578947</v>
      </c>
      <c r="H76" s="6">
        <f t="shared" si="37"/>
        <v>34671.052631578947</v>
      </c>
      <c r="I76" s="6">
        <f t="shared" si="37"/>
        <v>36947.368421052633</v>
      </c>
      <c r="J76" s="6">
        <f t="shared" si="37"/>
        <v>39250</v>
      </c>
      <c r="K76" s="6">
        <f t="shared" si="37"/>
        <v>41578.947368421053</v>
      </c>
      <c r="L76" s="6">
        <f t="shared" si="37"/>
        <v>43934.210526315786</v>
      </c>
      <c r="M76" s="6">
        <f t="shared" si="37"/>
        <v>46315.789473684214</v>
      </c>
      <c r="N76" s="6">
        <f t="shared" si="37"/>
        <v>48723.684210526313</v>
      </c>
      <c r="O76" s="30"/>
    </row>
    <row r="77" spans="1:15" x14ac:dyDescent="0.25">
      <c r="A77" s="33"/>
      <c r="B77" s="11" t="s">
        <v>29</v>
      </c>
      <c r="C77" s="8">
        <f>SUM(C71:C76)</f>
        <v>88289.473684210534</v>
      </c>
      <c r="D77" s="8">
        <f t="shared" ref="D77:N77" si="38">SUM(D71:D76)</f>
        <v>94736.84210526316</v>
      </c>
      <c r="E77" s="8">
        <f t="shared" si="38"/>
        <v>101315.78947368421</v>
      </c>
      <c r="F77" s="8">
        <f t="shared" si="38"/>
        <v>108026.31578947368</v>
      </c>
      <c r="G77" s="8">
        <f t="shared" si="38"/>
        <v>114868.42105263157</v>
      </c>
      <c r="H77" s="8">
        <f t="shared" si="38"/>
        <v>121842.10526315789</v>
      </c>
      <c r="I77" s="8">
        <f t="shared" si="38"/>
        <v>128947.36842105264</v>
      </c>
      <c r="J77" s="8">
        <f t="shared" si="38"/>
        <v>136184.21052631579</v>
      </c>
      <c r="K77" s="8">
        <f t="shared" si="38"/>
        <v>143552.63157894736</v>
      </c>
      <c r="L77" s="8">
        <f t="shared" si="38"/>
        <v>151052.63157894736</v>
      </c>
      <c r="M77" s="8">
        <f t="shared" si="38"/>
        <v>158684.21052631579</v>
      </c>
      <c r="N77" s="8">
        <f t="shared" si="38"/>
        <v>166447.36842105261</v>
      </c>
      <c r="O77" s="30"/>
    </row>
    <row r="79" spans="1:15" x14ac:dyDescent="0.25">
      <c r="A79" s="10" t="s">
        <v>26</v>
      </c>
      <c r="B79" s="27" t="s">
        <v>17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30" t="s">
        <v>13</v>
      </c>
    </row>
    <row r="80" spans="1:15" x14ac:dyDescent="0.25">
      <c r="A80" s="10"/>
      <c r="B80" s="16" t="s">
        <v>28</v>
      </c>
      <c r="C80" s="16" t="s">
        <v>30</v>
      </c>
      <c r="D80" s="16" t="s">
        <v>31</v>
      </c>
      <c r="E80" s="14"/>
      <c r="F80" s="15"/>
      <c r="G80" s="15"/>
      <c r="H80" s="15"/>
      <c r="I80" s="15"/>
      <c r="J80" s="15"/>
      <c r="K80" s="15"/>
      <c r="L80" s="15"/>
      <c r="M80" s="15"/>
      <c r="N80" s="15"/>
      <c r="O80" s="30"/>
    </row>
    <row r="81" spans="1:15" x14ac:dyDescent="0.25">
      <c r="A81" s="32" t="s">
        <v>27</v>
      </c>
      <c r="B81" t="s">
        <v>32</v>
      </c>
      <c r="C81" s="6">
        <v>4000000</v>
      </c>
      <c r="D81" s="13">
        <v>0.05</v>
      </c>
      <c r="F81" s="2"/>
      <c r="G81" s="2"/>
      <c r="H81" s="2"/>
      <c r="I81" s="2"/>
      <c r="O81" s="30"/>
    </row>
    <row r="82" spans="1:15" x14ac:dyDescent="0.25">
      <c r="A82" s="33"/>
      <c r="B82" s="4" t="s">
        <v>0</v>
      </c>
      <c r="C82" s="7">
        <v>43466</v>
      </c>
      <c r="D82" s="7">
        <v>43497</v>
      </c>
      <c r="E82" s="7">
        <v>43525</v>
      </c>
      <c r="F82" s="7">
        <v>43556</v>
      </c>
      <c r="G82" s="7">
        <v>43586</v>
      </c>
      <c r="H82" s="7">
        <v>43617</v>
      </c>
      <c r="I82" s="7">
        <v>43647</v>
      </c>
      <c r="J82" s="7">
        <v>43678</v>
      </c>
      <c r="K82" s="7">
        <v>43709</v>
      </c>
      <c r="L82" s="7">
        <v>43739</v>
      </c>
      <c r="M82" s="7">
        <v>43770</v>
      </c>
      <c r="N82" s="7">
        <v>43800</v>
      </c>
      <c r="O82" s="30"/>
    </row>
    <row r="83" spans="1:15" x14ac:dyDescent="0.25">
      <c r="A83" s="33"/>
      <c r="B83" s="5" t="s">
        <v>1</v>
      </c>
      <c r="C83" s="6">
        <f>IF(C60&gt;$C$81,C60*(1-$D$81),C60)</f>
        <v>7315000</v>
      </c>
      <c r="D83" s="6">
        <f t="shared" ref="D83:N83" si="39">IF(D60&gt;$C$81,D60*(1-$D$81),D60)</f>
        <v>7756750</v>
      </c>
      <c r="E83" s="6">
        <f t="shared" si="39"/>
        <v>8208000</v>
      </c>
      <c r="F83" s="6">
        <f t="shared" si="39"/>
        <v>8668750</v>
      </c>
      <c r="G83" s="6">
        <f t="shared" si="39"/>
        <v>9139000</v>
      </c>
      <c r="H83" s="6">
        <f t="shared" si="39"/>
        <v>9618750</v>
      </c>
      <c r="I83" s="6">
        <f t="shared" si="39"/>
        <v>10108000</v>
      </c>
      <c r="J83" s="6">
        <f t="shared" si="39"/>
        <v>10606750</v>
      </c>
      <c r="K83" s="6">
        <f t="shared" si="39"/>
        <v>11115000</v>
      </c>
      <c r="L83" s="6">
        <f t="shared" si="39"/>
        <v>11632750</v>
      </c>
      <c r="M83" s="6">
        <f t="shared" si="39"/>
        <v>12160000</v>
      </c>
      <c r="N83" s="6">
        <f t="shared" si="39"/>
        <v>12696750</v>
      </c>
      <c r="O83" s="30"/>
    </row>
    <row r="84" spans="1:15" x14ac:dyDescent="0.25">
      <c r="A84" s="33"/>
      <c r="B84" s="5" t="s">
        <v>2</v>
      </c>
      <c r="C84" s="6">
        <f t="shared" ref="C84:N84" si="40">IF(C61&gt;$C$81,C61*(1-$D$81),C61)</f>
        <v>1350000</v>
      </c>
      <c r="D84" s="6">
        <f t="shared" si="40"/>
        <v>1520000</v>
      </c>
      <c r="E84" s="6">
        <f t="shared" si="40"/>
        <v>1700000</v>
      </c>
      <c r="F84" s="6">
        <f t="shared" si="40"/>
        <v>1890000</v>
      </c>
      <c r="G84" s="6">
        <f t="shared" si="40"/>
        <v>2090000</v>
      </c>
      <c r="H84" s="6">
        <f t="shared" si="40"/>
        <v>2300000</v>
      </c>
      <c r="I84" s="6">
        <f t="shared" si="40"/>
        <v>2520000</v>
      </c>
      <c r="J84" s="6">
        <f t="shared" si="40"/>
        <v>2750000</v>
      </c>
      <c r="K84" s="6">
        <f t="shared" si="40"/>
        <v>2990000</v>
      </c>
      <c r="L84" s="6">
        <f t="shared" si="40"/>
        <v>3240000</v>
      </c>
      <c r="M84" s="6">
        <f t="shared" si="40"/>
        <v>3500000</v>
      </c>
      <c r="N84" s="6">
        <f t="shared" si="40"/>
        <v>3770000</v>
      </c>
      <c r="O84" s="30"/>
    </row>
    <row r="85" spans="1:15" x14ac:dyDescent="0.25">
      <c r="A85" s="33"/>
      <c r="B85" s="5" t="s">
        <v>3</v>
      </c>
      <c r="C85" s="6">
        <f t="shared" ref="C85:N85" si="41">IF(C62&gt;$C$81,C62*(1-$D$81),C62)</f>
        <v>5320000</v>
      </c>
      <c r="D85" s="6">
        <f t="shared" si="41"/>
        <v>5771250</v>
      </c>
      <c r="E85" s="6">
        <f t="shared" si="41"/>
        <v>6232000</v>
      </c>
      <c r="F85" s="6">
        <f t="shared" si="41"/>
        <v>6702250</v>
      </c>
      <c r="G85" s="6">
        <f t="shared" si="41"/>
        <v>7182000</v>
      </c>
      <c r="H85" s="6">
        <f t="shared" si="41"/>
        <v>7671250</v>
      </c>
      <c r="I85" s="6">
        <f t="shared" si="41"/>
        <v>8170000</v>
      </c>
      <c r="J85" s="6">
        <f t="shared" si="41"/>
        <v>8678250</v>
      </c>
      <c r="K85" s="6">
        <f t="shared" si="41"/>
        <v>9196000</v>
      </c>
      <c r="L85" s="6">
        <f t="shared" si="41"/>
        <v>9723250</v>
      </c>
      <c r="M85" s="6">
        <f t="shared" si="41"/>
        <v>10260000</v>
      </c>
      <c r="N85" s="6">
        <f t="shared" si="41"/>
        <v>10806250</v>
      </c>
      <c r="O85" s="30"/>
    </row>
    <row r="86" spans="1:15" x14ac:dyDescent="0.25">
      <c r="A86" s="33"/>
      <c r="B86" s="5" t="s">
        <v>4</v>
      </c>
      <c r="C86" s="6">
        <f t="shared" ref="C86:N86" si="42">IF(C63&gt;$C$81,C63*(1-$D$81),C63)</f>
        <v>5700000</v>
      </c>
      <c r="D86" s="6">
        <f t="shared" si="42"/>
        <v>6056250</v>
      </c>
      <c r="E86" s="6">
        <f t="shared" si="42"/>
        <v>6422000</v>
      </c>
      <c r="F86" s="6">
        <f t="shared" si="42"/>
        <v>6797250</v>
      </c>
      <c r="G86" s="6">
        <f t="shared" si="42"/>
        <v>7182000</v>
      </c>
      <c r="H86" s="6">
        <f t="shared" si="42"/>
        <v>7576250</v>
      </c>
      <c r="I86" s="6">
        <f t="shared" si="42"/>
        <v>7980000</v>
      </c>
      <c r="J86" s="6">
        <f t="shared" si="42"/>
        <v>8393250</v>
      </c>
      <c r="K86" s="6">
        <f t="shared" si="42"/>
        <v>8816000</v>
      </c>
      <c r="L86" s="6">
        <f t="shared" si="42"/>
        <v>9248250</v>
      </c>
      <c r="M86" s="6">
        <f t="shared" si="42"/>
        <v>9690000</v>
      </c>
      <c r="N86" s="6">
        <f t="shared" si="42"/>
        <v>10141250</v>
      </c>
      <c r="O86" s="30"/>
    </row>
    <row r="87" spans="1:15" x14ac:dyDescent="0.25">
      <c r="A87" s="33"/>
      <c r="B87" s="5" t="s">
        <v>5</v>
      </c>
      <c r="C87" s="6">
        <f t="shared" ref="C87:N87" si="43">IF(C64&gt;$C$81,C64*(1-$D$81),C64)</f>
        <v>3900000</v>
      </c>
      <c r="D87" s="6">
        <f t="shared" si="43"/>
        <v>3847500</v>
      </c>
      <c r="E87" s="6">
        <f t="shared" si="43"/>
        <v>3990000</v>
      </c>
      <c r="F87" s="6">
        <f t="shared" si="43"/>
        <v>4132500</v>
      </c>
      <c r="G87" s="6">
        <f t="shared" si="43"/>
        <v>4275000</v>
      </c>
      <c r="H87" s="6">
        <f t="shared" si="43"/>
        <v>4417500</v>
      </c>
      <c r="I87" s="6">
        <f t="shared" si="43"/>
        <v>4560000</v>
      </c>
      <c r="J87" s="6">
        <f t="shared" si="43"/>
        <v>4702500</v>
      </c>
      <c r="K87" s="6">
        <f t="shared" si="43"/>
        <v>4845000</v>
      </c>
      <c r="L87" s="6">
        <f t="shared" si="43"/>
        <v>4987500</v>
      </c>
      <c r="M87" s="6">
        <f t="shared" si="43"/>
        <v>5130000</v>
      </c>
      <c r="N87" s="6">
        <f t="shared" si="43"/>
        <v>5272500</v>
      </c>
      <c r="O87" s="30"/>
    </row>
    <row r="88" spans="1:15" x14ac:dyDescent="0.25">
      <c r="A88" s="33"/>
      <c r="B88" s="5" t="s">
        <v>6</v>
      </c>
      <c r="C88" s="6">
        <f t="shared" ref="C88:N88" si="44">IF(C65&gt;$C$81,C65*(1-$D$81),C65)</f>
        <v>8550000</v>
      </c>
      <c r="D88" s="6">
        <f t="shared" si="44"/>
        <v>9324250</v>
      </c>
      <c r="E88" s="6">
        <f t="shared" si="44"/>
        <v>10108000</v>
      </c>
      <c r="F88" s="6">
        <f t="shared" si="44"/>
        <v>10901250</v>
      </c>
      <c r="G88" s="6">
        <f t="shared" si="44"/>
        <v>11704000</v>
      </c>
      <c r="H88" s="6">
        <f t="shared" si="44"/>
        <v>12516250</v>
      </c>
      <c r="I88" s="6">
        <f t="shared" si="44"/>
        <v>13338000</v>
      </c>
      <c r="J88" s="6">
        <f t="shared" si="44"/>
        <v>14169250</v>
      </c>
      <c r="K88" s="6">
        <f t="shared" si="44"/>
        <v>15010000</v>
      </c>
      <c r="L88" s="6">
        <f t="shared" si="44"/>
        <v>15860250</v>
      </c>
      <c r="M88" s="6">
        <f t="shared" si="44"/>
        <v>16720000</v>
      </c>
      <c r="N88" s="6">
        <f t="shared" si="44"/>
        <v>17589250</v>
      </c>
      <c r="O88" s="30"/>
    </row>
    <row r="89" spans="1:15" x14ac:dyDescent="0.25">
      <c r="A89" s="33"/>
      <c r="B89" s="11" t="s">
        <v>29</v>
      </c>
      <c r="C89" s="8">
        <f>SUM(C83:C88)</f>
        <v>32135000</v>
      </c>
      <c r="D89" s="8">
        <f t="shared" ref="D89:N89" si="45">SUM(D83:D88)</f>
        <v>34276000</v>
      </c>
      <c r="E89" s="8">
        <f t="shared" si="45"/>
        <v>36660000</v>
      </c>
      <c r="F89" s="8">
        <f t="shared" si="45"/>
        <v>39092000</v>
      </c>
      <c r="G89" s="8">
        <f t="shared" si="45"/>
        <v>41572000</v>
      </c>
      <c r="H89" s="8">
        <f t="shared" si="45"/>
        <v>44100000</v>
      </c>
      <c r="I89" s="8">
        <f t="shared" si="45"/>
        <v>46676000</v>
      </c>
      <c r="J89" s="8">
        <f t="shared" si="45"/>
        <v>49300000</v>
      </c>
      <c r="K89" s="8">
        <f t="shared" si="45"/>
        <v>51972000</v>
      </c>
      <c r="L89" s="8">
        <f t="shared" si="45"/>
        <v>54692000</v>
      </c>
      <c r="M89" s="8">
        <f t="shared" si="45"/>
        <v>57460000</v>
      </c>
      <c r="N89" s="8">
        <f t="shared" si="45"/>
        <v>60276000</v>
      </c>
      <c r="O89" s="30"/>
    </row>
  </sheetData>
  <autoFilter ref="B26:N26" xr:uid="{00000000-0009-0000-0000-000000000000}"/>
  <mergeCells count="19">
    <mergeCell ref="B46:N46"/>
    <mergeCell ref="O35:O44"/>
    <mergeCell ref="O68:O77"/>
    <mergeCell ref="A36:A44"/>
    <mergeCell ref="B79:N79"/>
    <mergeCell ref="O79:O89"/>
    <mergeCell ref="A81:A89"/>
    <mergeCell ref="B68:N68"/>
    <mergeCell ref="A69:A77"/>
    <mergeCell ref="O57:O66"/>
    <mergeCell ref="O46:O55"/>
    <mergeCell ref="A58:A66"/>
    <mergeCell ref="A47:A55"/>
    <mergeCell ref="B57:N57"/>
    <mergeCell ref="A14:A22"/>
    <mergeCell ref="B1:N1"/>
    <mergeCell ref="B13:N13"/>
    <mergeCell ref="B24:N24"/>
    <mergeCell ref="B35:N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6"/>
  <sheetViews>
    <sheetView tabSelected="1" topLeftCell="A8" workbookViewId="0">
      <selection activeCell="C17" sqref="C17:N22"/>
    </sheetView>
  </sheetViews>
  <sheetFormatPr defaultRowHeight="15" x14ac:dyDescent="0.25"/>
  <cols>
    <col min="1" max="1" width="10.42578125" bestFit="1" customWidth="1"/>
    <col min="2" max="2" width="12.7109375" bestFit="1" customWidth="1"/>
    <col min="3" max="3" width="11" bestFit="1" customWidth="1"/>
    <col min="4" max="4" width="12.28515625" bestFit="1" customWidth="1"/>
    <col min="5" max="5" width="10" bestFit="1" customWidth="1"/>
    <col min="6" max="6" width="11.42578125" bestFit="1" customWidth="1"/>
    <col min="7" max="7" width="10" bestFit="1" customWidth="1"/>
    <col min="8" max="9" width="9.85546875" bestFit="1" customWidth="1"/>
    <col min="10" max="10" width="10.42578125" bestFit="1" customWidth="1"/>
    <col min="11" max="11" width="12.85546875" bestFit="1" customWidth="1"/>
    <col min="12" max="12" width="12" bestFit="1" customWidth="1"/>
    <col min="13" max="13" width="11.28515625" bestFit="1" customWidth="1"/>
    <col min="14" max="14" width="12.28515625" bestFit="1" customWidth="1"/>
    <col min="15" max="15" width="11" bestFit="1" customWidth="1"/>
    <col min="16" max="16" width="10.28515625" customWidth="1"/>
    <col min="17" max="17" width="9.5703125" customWidth="1"/>
  </cols>
  <sheetData>
    <row r="1" spans="1:17" x14ac:dyDescent="0.25">
      <c r="A1" s="10" t="s">
        <v>33</v>
      </c>
      <c r="B1" s="27" t="s">
        <v>37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7" x14ac:dyDescent="0.25">
      <c r="A2" s="32" t="s">
        <v>40</v>
      </c>
      <c r="B2" s="1"/>
      <c r="C2" s="2"/>
      <c r="D2" s="2"/>
      <c r="E2" s="2"/>
      <c r="F2" s="2"/>
      <c r="G2" s="2"/>
      <c r="H2" s="2"/>
      <c r="I2" s="2"/>
    </row>
    <row r="3" spans="1:17" ht="15" customHeight="1" x14ac:dyDescent="0.25">
      <c r="A3" s="33"/>
      <c r="B3" s="4" t="s">
        <v>0</v>
      </c>
      <c r="C3" s="7">
        <v>43466</v>
      </c>
      <c r="D3" s="7">
        <v>43497</v>
      </c>
      <c r="E3" s="7">
        <v>43525</v>
      </c>
      <c r="F3" s="7">
        <v>43556</v>
      </c>
      <c r="G3" s="7">
        <v>43586</v>
      </c>
      <c r="H3" s="7">
        <v>43617</v>
      </c>
      <c r="I3" s="7">
        <v>43647</v>
      </c>
      <c r="J3" s="7">
        <v>43678</v>
      </c>
      <c r="K3" s="7">
        <v>43709</v>
      </c>
      <c r="L3" s="7">
        <v>43739</v>
      </c>
      <c r="M3" s="7">
        <v>43770</v>
      </c>
      <c r="N3" s="19">
        <v>43800</v>
      </c>
      <c r="O3" s="21">
        <v>43831</v>
      </c>
    </row>
    <row r="4" spans="1:17" x14ac:dyDescent="0.25">
      <c r="A4" s="33"/>
      <c r="B4" s="5" t="s">
        <v>1</v>
      </c>
      <c r="C4" s="6">
        <f>'План и бюджет продаж'!C4/'Бюджет производства'!C$11</f>
        <v>35.483870967741936</v>
      </c>
      <c r="D4" s="6">
        <f>'План и бюджет продаж'!D4/'Бюджет производства'!D$11</f>
        <v>41.071428571428569</v>
      </c>
      <c r="E4" s="6">
        <f>'План и бюджет продаж'!E4/'Бюджет производства'!E$11</f>
        <v>38.70967741935484</v>
      </c>
      <c r="F4" s="6">
        <f>'План и бюджет продаж'!F4/'Бюджет производства'!F$11</f>
        <v>41.666666666666664</v>
      </c>
      <c r="G4" s="6">
        <f>'План и бюджет продаж'!G4/'Бюджет производства'!G$11</f>
        <v>41.935483870967744</v>
      </c>
      <c r="H4" s="6">
        <f>'План и бюджет продаж'!H4/'Бюджет производства'!H$11</f>
        <v>45</v>
      </c>
      <c r="I4" s="6">
        <f>'План и бюджет продаж'!I4/'Бюджет производства'!I$11</f>
        <v>45.161290322580648</v>
      </c>
      <c r="J4" s="6">
        <f>'План и бюджет продаж'!J4/'Бюджет производства'!J$11</f>
        <v>46.774193548387096</v>
      </c>
      <c r="K4" s="6">
        <f>'План и бюджет продаж'!K4/'Бюджет производства'!K$11</f>
        <v>50</v>
      </c>
      <c r="L4" s="6">
        <f>'План и бюджет продаж'!L4/'Бюджет производства'!L$11</f>
        <v>50</v>
      </c>
      <c r="M4" s="6">
        <f>'План и бюджет продаж'!M4/'Бюджет производства'!M$11</f>
        <v>53.333333333333336</v>
      </c>
      <c r="N4" s="6">
        <f>'План и бюджет продаж'!N4/'Бюджет производства'!N$11</f>
        <v>53.225806451612904</v>
      </c>
    </row>
    <row r="5" spans="1:17" x14ac:dyDescent="0.25">
      <c r="A5" s="33"/>
      <c r="B5" s="5" t="s">
        <v>2</v>
      </c>
      <c r="C5" s="6">
        <f>'План и бюджет продаж'!C5/'Бюджет производства'!C$11</f>
        <v>29.032258064516128</v>
      </c>
      <c r="D5" s="6">
        <f>'План и бюджет продаж'!D5/'Бюджет производства'!D$11</f>
        <v>33.928571428571431</v>
      </c>
      <c r="E5" s="6">
        <f>'План и бюджет продаж'!E5/'Бюджет производства'!E$11</f>
        <v>32.258064516129032</v>
      </c>
      <c r="F5" s="6">
        <f>'План и бюджет продаж'!F5/'Бюджет производства'!F$11</f>
        <v>35</v>
      </c>
      <c r="G5" s="6">
        <f>'План и бюджет продаж'!G5/'Бюджет производства'!G$11</f>
        <v>35.483870967741936</v>
      </c>
      <c r="H5" s="6">
        <f>'План и бюджет продаж'!H5/'Бюджет производства'!H$11</f>
        <v>38.333333333333336</v>
      </c>
      <c r="I5" s="6">
        <f>'План и бюджет продаж'!I5/'Бюджет производства'!I$11</f>
        <v>38.70967741935484</v>
      </c>
      <c r="J5" s="6">
        <f>'План и бюджет продаж'!J5/'Бюджет производства'!J$11</f>
        <v>40.322580645161288</v>
      </c>
      <c r="K5" s="6">
        <f>'План и бюджет продаж'!K5/'Бюджет производства'!K$11</f>
        <v>43.333333333333336</v>
      </c>
      <c r="L5" s="6">
        <f>'План и бюджет продаж'!L5/'Бюджет производства'!L$11</f>
        <v>43.548387096774192</v>
      </c>
      <c r="M5" s="6">
        <f>'План и бюджет продаж'!M5/'Бюджет производства'!M$11</f>
        <v>46.666666666666664</v>
      </c>
      <c r="N5" s="6">
        <f>'План и бюджет продаж'!N5/'Бюджет производства'!N$11</f>
        <v>46.774193548387096</v>
      </c>
    </row>
    <row r="6" spans="1:17" x14ac:dyDescent="0.25">
      <c r="A6" s="33"/>
      <c r="B6" s="5" t="s">
        <v>3</v>
      </c>
      <c r="C6" s="6">
        <f>'План и бюджет продаж'!C6/'Бюджет производства'!C$11</f>
        <v>22.580645161290324</v>
      </c>
      <c r="D6" s="6">
        <f>'План и бюджет продаж'!D6/'Бюджет производства'!D$11</f>
        <v>26.785714285714285</v>
      </c>
      <c r="E6" s="6">
        <f>'План и бюджет продаж'!E6/'Бюджет производства'!E$11</f>
        <v>25.806451612903224</v>
      </c>
      <c r="F6" s="6">
        <f>'План и бюджет продаж'!F6/'Бюджет производства'!F$11</f>
        <v>28.333333333333332</v>
      </c>
      <c r="G6" s="6">
        <f>'План и бюджет продаж'!G6/'Бюджет производства'!G$11</f>
        <v>29.032258064516128</v>
      </c>
      <c r="H6" s="6">
        <f>'План и бюджет продаж'!H6/'Бюджет производства'!H$11</f>
        <v>31.666666666666668</v>
      </c>
      <c r="I6" s="6">
        <f>'План и бюджет продаж'!I6/'Бюджет производства'!I$11</f>
        <v>32.258064516129032</v>
      </c>
      <c r="J6" s="6">
        <f>'План и бюджет продаж'!J6/'Бюджет производства'!J$11</f>
        <v>33.87096774193548</v>
      </c>
      <c r="K6" s="6">
        <f>'План и бюджет продаж'!K6/'Бюджет производства'!K$11</f>
        <v>36.666666666666664</v>
      </c>
      <c r="L6" s="6">
        <f>'План и бюджет продаж'!L6/'Бюджет производства'!L$11</f>
        <v>37.096774193548384</v>
      </c>
      <c r="M6" s="6">
        <f>'План и бюджет продаж'!M6/'Бюджет производства'!M$11</f>
        <v>40</v>
      </c>
      <c r="N6" s="6">
        <f>'План и бюджет продаж'!N6/'Бюджет производства'!N$11</f>
        <v>40.322580645161288</v>
      </c>
    </row>
    <row r="7" spans="1:17" x14ac:dyDescent="0.25">
      <c r="A7" s="33"/>
      <c r="B7" s="5" t="s">
        <v>4</v>
      </c>
      <c r="C7" s="6">
        <f>'План и бюджет продаж'!C7/'Бюджет производства'!C$11</f>
        <v>38.70967741935484</v>
      </c>
      <c r="D7" s="6">
        <f>'План и бюджет продаж'!D7/'Бюджет производства'!D$11</f>
        <v>44.642857142857146</v>
      </c>
      <c r="E7" s="6">
        <f>'План и бюджет продаж'!E7/'Бюджет производства'!E$11</f>
        <v>41.935483870967744</v>
      </c>
      <c r="F7" s="6">
        <f>'План и бюджет продаж'!F7/'Бюджет производства'!F$11</f>
        <v>45</v>
      </c>
      <c r="G7" s="6">
        <f>'План и бюджет продаж'!G7/'Бюджет производства'!G$11</f>
        <v>45.161290322580648</v>
      </c>
      <c r="H7" s="6">
        <f>'План и бюджет продаж'!H7/'Бюджет производства'!H$11</f>
        <v>48.333333333333336</v>
      </c>
      <c r="I7" s="6">
        <f>'План и бюджет продаж'!I7/'Бюджет производства'!I$11</f>
        <v>48.387096774193552</v>
      </c>
      <c r="J7" s="6">
        <f>'План и бюджет продаж'!J7/'Бюджет производства'!J$11</f>
        <v>50</v>
      </c>
      <c r="K7" s="6">
        <f>'План и бюджет продаж'!K7/'Бюджет производства'!K$11</f>
        <v>53.333333333333336</v>
      </c>
      <c r="L7" s="6">
        <f>'План и бюджет продаж'!L7/'Бюджет производства'!L$11</f>
        <v>53.225806451612904</v>
      </c>
      <c r="M7" s="6">
        <f>'План и бюджет продаж'!M7/'Бюджет производства'!M$11</f>
        <v>56.666666666666664</v>
      </c>
      <c r="N7" s="6">
        <f>'План и бюджет продаж'!N7/'Бюджет производства'!N$11</f>
        <v>56.451612903225808</v>
      </c>
    </row>
    <row r="8" spans="1:17" x14ac:dyDescent="0.25">
      <c r="A8" s="33"/>
      <c r="B8" s="5" t="s">
        <v>5</v>
      </c>
      <c r="C8" s="6">
        <f>'План и бюджет продаж'!C8/'Бюджет производства'!C$11</f>
        <v>41.935483870967744</v>
      </c>
      <c r="D8" s="6">
        <f>'План и бюджет продаж'!D8/'Бюджет производства'!D$11</f>
        <v>48.214285714285715</v>
      </c>
      <c r="E8" s="6">
        <f>'План и бюджет продаж'!E8/'Бюджет производства'!E$11</f>
        <v>45.161290322580648</v>
      </c>
      <c r="F8" s="6">
        <f>'План и бюджет продаж'!F8/'Бюджет производства'!F$11</f>
        <v>48.333333333333336</v>
      </c>
      <c r="G8" s="6">
        <f>'План и бюджет продаж'!G8/'Бюджет производства'!G$11</f>
        <v>48.387096774193552</v>
      </c>
      <c r="H8" s="6">
        <f>'План и бюджет продаж'!H8/'Бюджет производства'!H$11</f>
        <v>51.666666666666664</v>
      </c>
      <c r="I8" s="6">
        <f>'План и бюджет продаж'!I8/'Бюджет производства'!I$11</f>
        <v>51.612903225806448</v>
      </c>
      <c r="J8" s="6">
        <f>'План и бюджет продаж'!J8/'Бюджет производства'!J$11</f>
        <v>53.225806451612904</v>
      </c>
      <c r="K8" s="6">
        <f>'План и бюджет продаж'!K8/'Бюджет производства'!K$11</f>
        <v>56.666666666666664</v>
      </c>
      <c r="L8" s="6">
        <f>'План и бюджет продаж'!L8/'Бюджет производства'!L$11</f>
        <v>56.451612903225808</v>
      </c>
      <c r="M8" s="6">
        <f>'План и бюджет продаж'!M8/'Бюджет производства'!M$11</f>
        <v>60</v>
      </c>
      <c r="N8" s="6">
        <f>'План и бюджет продаж'!N8/'Бюджет производства'!N$11</f>
        <v>59.677419354838712</v>
      </c>
    </row>
    <row r="9" spans="1:17" x14ac:dyDescent="0.25">
      <c r="A9" s="33"/>
      <c r="B9" s="5" t="s">
        <v>6</v>
      </c>
      <c r="C9" s="6">
        <f>'План и бюджет продаж'!C9/'Бюджет производства'!C$11</f>
        <v>19.35483870967742</v>
      </c>
      <c r="D9" s="6">
        <f>'План и бюджет продаж'!D9/'Бюджет производства'!D$11</f>
        <v>23.214285714285715</v>
      </c>
      <c r="E9" s="6">
        <f>'План и бюджет продаж'!E9/'Бюджет производства'!E$11</f>
        <v>22.580645161290324</v>
      </c>
      <c r="F9" s="6">
        <f>'План и бюджет продаж'!F9/'Бюджет производства'!F$11</f>
        <v>25</v>
      </c>
      <c r="G9" s="6">
        <f>'План и бюджет продаж'!G9/'Бюджет производства'!G$11</f>
        <v>25.806451612903224</v>
      </c>
      <c r="H9" s="6">
        <f>'План и бюджет продаж'!H9/'Бюджет производства'!H$11</f>
        <v>28.333333333333332</v>
      </c>
      <c r="I9" s="6">
        <f>'План и бюджет продаж'!I9/'Бюджет производства'!I$11</f>
        <v>29.032258064516128</v>
      </c>
      <c r="J9" s="6">
        <f>'План и бюджет продаж'!J9/'Бюджет производства'!J$11</f>
        <v>30.64516129032258</v>
      </c>
      <c r="K9" s="6">
        <f>'План и бюджет продаж'!K9/'Бюджет производства'!K$11</f>
        <v>33.333333333333336</v>
      </c>
      <c r="L9" s="6">
        <f>'План и бюджет продаж'!L9/'Бюджет производства'!L$11</f>
        <v>33.87096774193548</v>
      </c>
      <c r="M9" s="6">
        <f>'План и бюджет продаж'!M9/'Бюджет производства'!M$11</f>
        <v>36.666666666666664</v>
      </c>
      <c r="N9" s="6">
        <f>'План и бюджет продаж'!N9/'Бюджет производства'!N$11</f>
        <v>37.096774193548384</v>
      </c>
    </row>
    <row r="10" spans="1:17" x14ac:dyDescent="0.25">
      <c r="A10" s="33"/>
      <c r="B10" s="11" t="s">
        <v>38</v>
      </c>
      <c r="C10" s="8">
        <f>SUM(C4:C9)</f>
        <v>187.09677419354838</v>
      </c>
      <c r="D10" s="8">
        <f t="shared" ref="D10:N10" si="0">SUM(D4:D9)</f>
        <v>217.85714285714286</v>
      </c>
      <c r="E10" s="8">
        <f t="shared" si="0"/>
        <v>206.45161290322582</v>
      </c>
      <c r="F10" s="8">
        <f t="shared" si="0"/>
        <v>223.33333333333334</v>
      </c>
      <c r="G10" s="8">
        <f t="shared" si="0"/>
        <v>225.80645161290323</v>
      </c>
      <c r="H10" s="8">
        <f t="shared" si="0"/>
        <v>243.33333333333334</v>
      </c>
      <c r="I10" s="8">
        <f t="shared" si="0"/>
        <v>245.16129032258064</v>
      </c>
      <c r="J10" s="8">
        <f t="shared" si="0"/>
        <v>254.83870967741936</v>
      </c>
      <c r="K10" s="8">
        <f t="shared" si="0"/>
        <v>273.33333333333331</v>
      </c>
      <c r="L10" s="8">
        <f t="shared" si="0"/>
        <v>274.19354838709677</v>
      </c>
      <c r="M10" s="8">
        <f t="shared" si="0"/>
        <v>293.33333333333331</v>
      </c>
      <c r="N10" s="8">
        <f t="shared" si="0"/>
        <v>293.54838709677415</v>
      </c>
    </row>
    <row r="11" spans="1:17" ht="26.25" x14ac:dyDescent="0.25">
      <c r="B11" s="18" t="s">
        <v>36</v>
      </c>
      <c r="C11" s="22">
        <f>D3-C3</f>
        <v>31</v>
      </c>
      <c r="D11" s="22">
        <f t="shared" ref="D11:N11" si="1">E3-D3</f>
        <v>28</v>
      </c>
      <c r="E11" s="22">
        <f t="shared" si="1"/>
        <v>31</v>
      </c>
      <c r="F11" s="22">
        <f t="shared" si="1"/>
        <v>30</v>
      </c>
      <c r="G11" s="22">
        <f t="shared" si="1"/>
        <v>31</v>
      </c>
      <c r="H11" s="22">
        <f t="shared" si="1"/>
        <v>30</v>
      </c>
      <c r="I11" s="22">
        <f t="shared" si="1"/>
        <v>31</v>
      </c>
      <c r="J11" s="22">
        <f t="shared" si="1"/>
        <v>31</v>
      </c>
      <c r="K11" s="22">
        <f t="shared" si="1"/>
        <v>30</v>
      </c>
      <c r="L11" s="22">
        <f t="shared" si="1"/>
        <v>31</v>
      </c>
      <c r="M11" s="22">
        <f t="shared" si="1"/>
        <v>30</v>
      </c>
      <c r="N11" s="22">
        <f t="shared" si="1"/>
        <v>31</v>
      </c>
    </row>
    <row r="13" spans="1:17" s="24" customFormat="1" ht="66.75" customHeight="1" x14ac:dyDescent="0.25">
      <c r="A13" s="36" t="s">
        <v>39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7" ht="15" customHeight="1" x14ac:dyDescent="0.25">
      <c r="A14" s="10" t="s">
        <v>41</v>
      </c>
      <c r="B14" s="27" t="s">
        <v>42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P14" s="34" t="s">
        <v>34</v>
      </c>
      <c r="Q14" s="34"/>
    </row>
    <row r="15" spans="1:17" x14ac:dyDescent="0.25">
      <c r="A15" s="32" t="s">
        <v>40</v>
      </c>
      <c r="B15" s="1"/>
      <c r="C15" s="2"/>
      <c r="D15" s="2"/>
      <c r="E15" s="2"/>
      <c r="F15" s="2"/>
      <c r="G15" s="2"/>
      <c r="H15" s="2"/>
      <c r="I15" s="2"/>
      <c r="P15" s="34"/>
      <c r="Q15" s="34"/>
    </row>
    <row r="16" spans="1:17" x14ac:dyDescent="0.25">
      <c r="A16" s="33"/>
      <c r="B16" s="4" t="s">
        <v>0</v>
      </c>
      <c r="C16" s="7">
        <v>43466</v>
      </c>
      <c r="D16" s="7">
        <v>43497</v>
      </c>
      <c r="E16" s="7">
        <v>43525</v>
      </c>
      <c r="F16" s="7">
        <v>43556</v>
      </c>
      <c r="G16" s="7">
        <v>43586</v>
      </c>
      <c r="H16" s="7">
        <v>43617</v>
      </c>
      <c r="I16" s="7">
        <v>43647</v>
      </c>
      <c r="J16" s="7">
        <v>43678</v>
      </c>
      <c r="K16" s="7">
        <v>43709</v>
      </c>
      <c r="L16" s="7">
        <v>43739</v>
      </c>
      <c r="M16" s="7">
        <v>43770</v>
      </c>
      <c r="N16" s="19">
        <v>43800</v>
      </c>
      <c r="O16" s="21"/>
      <c r="P16" s="34"/>
      <c r="Q16" s="34"/>
    </row>
    <row r="17" spans="1:17" x14ac:dyDescent="0.25">
      <c r="A17" s="33"/>
      <c r="B17" s="5" t="s">
        <v>1</v>
      </c>
      <c r="C17" s="6">
        <f>(C$11-$Q19)*C4+(D4*$Q19)</f>
        <v>1111.1751152073732</v>
      </c>
      <c r="D17" s="6">
        <f t="shared" ref="D17:N17" si="2">(D$11-$Q19)*D4+(E4*$Q19)</f>
        <v>1145.2764976958526</v>
      </c>
      <c r="E17" s="6">
        <f t="shared" si="2"/>
        <v>1205.9139784946235</v>
      </c>
      <c r="F17" s="6">
        <f t="shared" si="2"/>
        <v>1250.5376344086021</v>
      </c>
      <c r="G17" s="6">
        <f t="shared" si="2"/>
        <v>1306.1290322580646</v>
      </c>
      <c r="H17" s="6">
        <f t="shared" si="2"/>
        <v>1350.3225806451612</v>
      </c>
      <c r="I17" s="6">
        <f t="shared" si="2"/>
        <v>1403.2258064516129</v>
      </c>
      <c r="J17" s="6">
        <f t="shared" si="2"/>
        <v>1456.4516129032259</v>
      </c>
      <c r="K17" s="6">
        <f t="shared" si="2"/>
        <v>1500</v>
      </c>
      <c r="L17" s="6">
        <f t="shared" si="2"/>
        <v>1556.6666666666667</v>
      </c>
      <c r="M17" s="6">
        <f t="shared" si="2"/>
        <v>1599.7849462365593</v>
      </c>
      <c r="N17" s="6">
        <f t="shared" si="2"/>
        <v>1543.5483870967741</v>
      </c>
      <c r="P17" s="35"/>
      <c r="Q17" s="35"/>
    </row>
    <row r="18" spans="1:17" ht="26.25" x14ac:dyDescent="0.25">
      <c r="A18" s="33"/>
      <c r="B18" s="5" t="s">
        <v>2</v>
      </c>
      <c r="C18" s="6">
        <f t="shared" ref="C18:N18" si="3">(C$11-$Q20)*C5+(D5*$Q20)</f>
        <v>914.68894009216592</v>
      </c>
      <c r="D18" s="6">
        <f t="shared" si="3"/>
        <v>944.98847926267285</v>
      </c>
      <c r="E18" s="6">
        <f t="shared" si="3"/>
        <v>1008.2258064516129</v>
      </c>
      <c r="F18" s="6">
        <f t="shared" si="3"/>
        <v>1051.4516129032259</v>
      </c>
      <c r="G18" s="6">
        <f t="shared" si="3"/>
        <v>1108.5483870967741</v>
      </c>
      <c r="H18" s="6">
        <f t="shared" si="3"/>
        <v>1151.1290322580644</v>
      </c>
      <c r="I18" s="6">
        <f t="shared" si="3"/>
        <v>1204.8387096774195</v>
      </c>
      <c r="J18" s="6">
        <f t="shared" si="3"/>
        <v>1259.0322580645161</v>
      </c>
      <c r="K18" s="6">
        <f t="shared" si="3"/>
        <v>1300.6451612903224</v>
      </c>
      <c r="L18" s="6">
        <f t="shared" si="3"/>
        <v>1359.3548387096773</v>
      </c>
      <c r="M18" s="6">
        <f t="shared" si="3"/>
        <v>1400.3225806451612</v>
      </c>
      <c r="N18" s="6">
        <f t="shared" si="3"/>
        <v>1309.6774193548388</v>
      </c>
      <c r="P18" s="20" t="s">
        <v>0</v>
      </c>
      <c r="Q18" s="23" t="s">
        <v>35</v>
      </c>
    </row>
    <row r="19" spans="1:17" x14ac:dyDescent="0.25">
      <c r="A19" s="33"/>
      <c r="B19" s="5" t="s">
        <v>3</v>
      </c>
      <c r="C19" s="6">
        <f t="shared" ref="C19:N19" si="4">(C$11-$Q21)*C6+(D6*$Q21)</f>
        <v>716.82027649769589</v>
      </c>
      <c r="D19" s="6">
        <f t="shared" si="4"/>
        <v>746.08294930875581</v>
      </c>
      <c r="E19" s="6">
        <f t="shared" si="4"/>
        <v>810.10752688172045</v>
      </c>
      <c r="F19" s="6">
        <f t="shared" si="4"/>
        <v>852.79569892473114</v>
      </c>
      <c r="G19" s="6">
        <f t="shared" si="4"/>
        <v>910.53763440860212</v>
      </c>
      <c r="H19" s="6">
        <f t="shared" si="4"/>
        <v>952.36559139784947</v>
      </c>
      <c r="I19" s="6">
        <f t="shared" si="4"/>
        <v>1006.4516129032259</v>
      </c>
      <c r="J19" s="6">
        <f t="shared" si="4"/>
        <v>1061.1827956989246</v>
      </c>
      <c r="K19" s="6">
        <f t="shared" si="4"/>
        <v>1101.7204301075267</v>
      </c>
      <c r="L19" s="6">
        <f t="shared" si="4"/>
        <v>1161.6129032258063</v>
      </c>
      <c r="M19" s="6">
        <f t="shared" si="4"/>
        <v>1201.2903225806451</v>
      </c>
      <c r="N19" s="6">
        <f t="shared" si="4"/>
        <v>1088.7096774193549</v>
      </c>
      <c r="P19" s="5" t="s">
        <v>1</v>
      </c>
      <c r="Q19" s="17">
        <v>2</v>
      </c>
    </row>
    <row r="20" spans="1:17" x14ac:dyDescent="0.25">
      <c r="A20" s="33"/>
      <c r="B20" s="5" t="s">
        <v>4</v>
      </c>
      <c r="C20" s="6">
        <f t="shared" ref="C20:N20" si="5">(C$11-$Q22)*C7+(D7*$Q22)</f>
        <v>1229.6658986175116</v>
      </c>
      <c r="D20" s="6">
        <f t="shared" si="5"/>
        <v>1236.4631336405532</v>
      </c>
      <c r="E20" s="6">
        <f t="shared" si="5"/>
        <v>1315.3225806451615</v>
      </c>
      <c r="F20" s="6">
        <f t="shared" si="5"/>
        <v>1350.8064516129032</v>
      </c>
      <c r="G20" s="6">
        <f t="shared" si="5"/>
        <v>1415.8602150537636</v>
      </c>
      <c r="H20" s="6">
        <f t="shared" si="5"/>
        <v>1450.2688172043013</v>
      </c>
      <c r="I20" s="6">
        <f t="shared" si="5"/>
        <v>1508.0645161290324</v>
      </c>
      <c r="J20" s="6">
        <f t="shared" si="5"/>
        <v>1566.6666666666667</v>
      </c>
      <c r="K20" s="6">
        <f t="shared" si="5"/>
        <v>1599.4623655913979</v>
      </c>
      <c r="L20" s="6">
        <f t="shared" si="5"/>
        <v>1667.2043010752689</v>
      </c>
      <c r="M20" s="6">
        <f t="shared" si="5"/>
        <v>1698.9247311827955</v>
      </c>
      <c r="N20" s="6">
        <f t="shared" si="5"/>
        <v>1467.741935483871</v>
      </c>
      <c r="P20" s="5" t="s">
        <v>2</v>
      </c>
      <c r="Q20" s="17">
        <v>3</v>
      </c>
    </row>
    <row r="21" spans="1:17" x14ac:dyDescent="0.25">
      <c r="A21" s="33"/>
      <c r="B21" s="5" t="s">
        <v>5</v>
      </c>
      <c r="C21" s="6">
        <f t="shared" ref="C21:N21" si="6">(C$11-$Q23)*C8+(D8*$Q23)</f>
        <v>1337.6728110599079</v>
      </c>
      <c r="D21" s="6">
        <f t="shared" si="6"/>
        <v>1331.6820276497697</v>
      </c>
      <c r="E21" s="6">
        <f t="shared" si="6"/>
        <v>1419.0322580645161</v>
      </c>
      <c r="F21" s="6">
        <f t="shared" si="6"/>
        <v>1450.3225806451615</v>
      </c>
      <c r="G21" s="6">
        <f t="shared" si="6"/>
        <v>1519.6774193548388</v>
      </c>
      <c r="H21" s="6">
        <f t="shared" si="6"/>
        <v>1549.6774193548385</v>
      </c>
      <c r="I21" s="6">
        <f t="shared" si="6"/>
        <v>1609.6774193548385</v>
      </c>
      <c r="J21" s="6">
        <f t="shared" si="6"/>
        <v>1670.6451612903227</v>
      </c>
      <c r="K21" s="6">
        <f t="shared" si="6"/>
        <v>1698.7096774193549</v>
      </c>
      <c r="L21" s="6">
        <f t="shared" si="6"/>
        <v>1771.2903225806451</v>
      </c>
      <c r="M21" s="6">
        <f t="shared" si="6"/>
        <v>1798.0645161290322</v>
      </c>
      <c r="N21" s="6">
        <f t="shared" si="6"/>
        <v>1491.9354838709678</v>
      </c>
      <c r="P21" s="5" t="s">
        <v>3</v>
      </c>
      <c r="Q21" s="17">
        <v>4</v>
      </c>
    </row>
    <row r="22" spans="1:17" x14ac:dyDescent="0.25">
      <c r="A22" s="33"/>
      <c r="B22" s="5" t="s">
        <v>6</v>
      </c>
      <c r="C22" s="6">
        <f t="shared" ref="C22:N22" si="7">(C$11-$Q24)*C9+(D9*$Q24)</f>
        <v>627.01612903225805</v>
      </c>
      <c r="D22" s="6">
        <f t="shared" si="7"/>
        <v>645.5645161290322</v>
      </c>
      <c r="E22" s="6">
        <f t="shared" si="7"/>
        <v>716.9354838709678</v>
      </c>
      <c r="F22" s="6">
        <f t="shared" si="7"/>
        <v>755.64516129032256</v>
      </c>
      <c r="G22" s="6">
        <f t="shared" si="7"/>
        <v>817.68817204301058</v>
      </c>
      <c r="H22" s="6">
        <f t="shared" si="7"/>
        <v>854.89247311827955</v>
      </c>
      <c r="I22" s="6">
        <f t="shared" si="7"/>
        <v>911.29032258064512</v>
      </c>
      <c r="J22" s="6">
        <f t="shared" si="7"/>
        <v>968.81720430107532</v>
      </c>
      <c r="K22" s="6">
        <f t="shared" si="7"/>
        <v>1003.763440860215</v>
      </c>
      <c r="L22" s="6">
        <f t="shared" si="7"/>
        <v>1069.5698924731182</v>
      </c>
      <c r="M22" s="6">
        <f t="shared" si="7"/>
        <v>1103.010752688172</v>
      </c>
      <c r="N22" s="6">
        <f t="shared" si="7"/>
        <v>890.32258064516122</v>
      </c>
      <c r="P22" s="5" t="s">
        <v>4</v>
      </c>
      <c r="Q22" s="17">
        <v>5</v>
      </c>
    </row>
    <row r="23" spans="1:17" x14ac:dyDescent="0.25">
      <c r="A23" s="33"/>
      <c r="B23" s="11" t="s">
        <v>38</v>
      </c>
      <c r="C23" s="8">
        <f>SUM(C17:C22)</f>
        <v>5937.0391705069123</v>
      </c>
      <c r="D23" s="8">
        <f t="shared" ref="D23" si="8">SUM(D17:D22)</f>
        <v>6050.0576036866369</v>
      </c>
      <c r="E23" s="8">
        <f t="shared" ref="E23" si="9">SUM(E17:E22)</f>
        <v>6475.5376344086026</v>
      </c>
      <c r="F23" s="8">
        <f t="shared" ref="F23" si="10">SUM(F17:F22)</f>
        <v>6711.5591397849466</v>
      </c>
      <c r="G23" s="8">
        <f t="shared" ref="G23" si="11">SUM(G17:G22)</f>
        <v>7078.4408602150543</v>
      </c>
      <c r="H23" s="8">
        <f t="shared" ref="H23" si="12">SUM(H17:H22)</f>
        <v>7308.6559139784949</v>
      </c>
      <c r="I23" s="8">
        <f t="shared" ref="I23" si="13">SUM(I17:I22)</f>
        <v>7643.5483870967737</v>
      </c>
      <c r="J23" s="8">
        <f t="shared" ref="J23" si="14">SUM(J17:J22)</f>
        <v>7982.7956989247314</v>
      </c>
      <c r="K23" s="8">
        <f t="shared" ref="K23" si="15">SUM(K17:K22)</f>
        <v>8204.3010752688169</v>
      </c>
      <c r="L23" s="8">
        <f t="shared" ref="L23" si="16">SUM(L17:L22)</f>
        <v>8585.6989247311831</v>
      </c>
      <c r="M23" s="8">
        <f t="shared" ref="M23" si="17">SUM(M17:M22)</f>
        <v>8801.3978494623661</v>
      </c>
      <c r="N23" s="8">
        <f t="shared" ref="N23" si="18">SUM(N17:N22)</f>
        <v>7791.9354838709678</v>
      </c>
      <c r="P23" s="5" t="s">
        <v>5</v>
      </c>
      <c r="Q23" s="17">
        <v>6</v>
      </c>
    </row>
    <row r="24" spans="1:17" x14ac:dyDescent="0.25">
      <c r="P24" s="5" t="s">
        <v>6</v>
      </c>
      <c r="Q24" s="17">
        <v>7</v>
      </c>
    </row>
    <row r="25" spans="1:17" x14ac:dyDescent="0.25">
      <c r="A25" s="36" t="s">
        <v>39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4"/>
    </row>
    <row r="26" spans="1:17" x14ac:dyDescent="0.25">
      <c r="P26" s="24"/>
      <c r="Q26" s="24"/>
    </row>
  </sheetData>
  <mergeCells count="7">
    <mergeCell ref="B1:N1"/>
    <mergeCell ref="A2:A10"/>
    <mergeCell ref="P14:Q17"/>
    <mergeCell ref="A15:A23"/>
    <mergeCell ref="A25:N25"/>
    <mergeCell ref="A13:N13"/>
    <mergeCell ref="B14:N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"/>
  <sheetViews>
    <sheetView workbookViewId="0">
      <selection sqref="A1:N9"/>
    </sheetView>
  </sheetViews>
  <sheetFormatPr defaultRowHeight="15" x14ac:dyDescent="0.25"/>
  <cols>
    <col min="1" max="1" width="13.42578125" bestFit="1" customWidth="1"/>
    <col min="2" max="2" width="21.85546875" bestFit="1" customWidth="1"/>
    <col min="3" max="3" width="11" bestFit="1" customWidth="1"/>
    <col min="4" max="4" width="12.28515625" bestFit="1" customWidth="1"/>
    <col min="5" max="5" width="9.5703125" bestFit="1" customWidth="1"/>
    <col min="6" max="6" width="11.42578125" bestFit="1" customWidth="1"/>
    <col min="8" max="9" width="9.85546875" bestFit="1" customWidth="1"/>
    <col min="10" max="10" width="10.42578125" bestFit="1" customWidth="1"/>
    <col min="11" max="11" width="12.85546875" bestFit="1" customWidth="1"/>
    <col min="12" max="12" width="12" bestFit="1" customWidth="1"/>
    <col min="13" max="13" width="11.28515625" bestFit="1" customWidth="1"/>
    <col min="14" max="14" width="12.28515625" bestFit="1" customWidth="1"/>
  </cols>
  <sheetData>
    <row r="1" spans="1:14" x14ac:dyDescent="0.25">
      <c r="A1" s="10" t="s">
        <v>51</v>
      </c>
      <c r="B1" s="27" t="s">
        <v>43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x14ac:dyDescent="0.25">
      <c r="A2" s="32" t="s">
        <v>52</v>
      </c>
      <c r="B2" s="1"/>
      <c r="C2" s="2"/>
      <c r="D2" s="2"/>
      <c r="E2" s="2"/>
      <c r="F2" s="2"/>
      <c r="G2" s="2"/>
      <c r="H2" s="2"/>
      <c r="I2" s="2"/>
    </row>
    <row r="3" spans="1:14" x14ac:dyDescent="0.25">
      <c r="A3" s="33"/>
      <c r="B3" s="4" t="s">
        <v>0</v>
      </c>
      <c r="C3" s="7">
        <v>43466</v>
      </c>
      <c r="D3" s="7">
        <v>43497</v>
      </c>
      <c r="E3" s="7">
        <v>43525</v>
      </c>
      <c r="F3" s="7">
        <v>43556</v>
      </c>
      <c r="G3" s="7">
        <v>43586</v>
      </c>
      <c r="H3" s="7">
        <v>43617</v>
      </c>
      <c r="I3" s="7">
        <v>43647</v>
      </c>
      <c r="J3" s="7">
        <v>43678</v>
      </c>
      <c r="K3" s="7">
        <v>43709</v>
      </c>
      <c r="L3" s="7">
        <v>43739</v>
      </c>
      <c r="M3" s="7">
        <v>43770</v>
      </c>
      <c r="N3" s="19">
        <v>43800</v>
      </c>
    </row>
    <row r="4" spans="1:14" x14ac:dyDescent="0.25">
      <c r="A4" s="33"/>
      <c r="B4" s="5" t="s">
        <v>44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x14ac:dyDescent="0.25">
      <c r="A5" s="33"/>
      <c r="B5" s="5" t="s">
        <v>45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25">
      <c r="A6" s="33"/>
      <c r="B6" s="11" t="s">
        <v>46</v>
      </c>
      <c r="C6" s="8">
        <f>C4-C5</f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x14ac:dyDescent="0.25">
      <c r="A7" s="33"/>
      <c r="B7" s="5" t="s">
        <v>48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x14ac:dyDescent="0.25">
      <c r="A8" s="33"/>
      <c r="B8" s="5" t="s">
        <v>49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33"/>
      <c r="B9" s="11" t="s">
        <v>50</v>
      </c>
      <c r="C9" s="8">
        <f>C6-C7-C8</f>
        <v>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</row>
  </sheetData>
  <mergeCells count="2">
    <mergeCell ref="B1:N1"/>
    <mergeCell ref="A2:A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D26FD-62AA-4871-86BE-03EC09E8BB42}">
  <dimension ref="A1:P7"/>
  <sheetViews>
    <sheetView workbookViewId="0">
      <selection activeCell="F9" sqref="F9"/>
    </sheetView>
  </sheetViews>
  <sheetFormatPr defaultRowHeight="15" x14ac:dyDescent="0.25"/>
  <cols>
    <col min="1" max="1" width="12.42578125" bestFit="1" customWidth="1"/>
    <col min="2" max="2" width="24.140625" bestFit="1" customWidth="1"/>
    <col min="3" max="3" width="17.85546875" customWidth="1"/>
    <col min="4" max="4" width="24.140625" customWidth="1"/>
    <col min="5" max="5" width="11" bestFit="1" customWidth="1"/>
    <col min="6" max="6" width="12.28515625" bestFit="1" customWidth="1"/>
    <col min="7" max="7" width="9.5703125" bestFit="1" customWidth="1"/>
    <col min="8" max="8" width="11.42578125" bestFit="1" customWidth="1"/>
    <col min="9" max="9" width="8.85546875" bestFit="1" customWidth="1"/>
    <col min="10" max="11" width="9.85546875" bestFit="1" customWidth="1"/>
    <col min="12" max="12" width="10.42578125" bestFit="1" customWidth="1"/>
    <col min="13" max="13" width="12.85546875" bestFit="1" customWidth="1"/>
    <col min="14" max="14" width="12" bestFit="1" customWidth="1"/>
    <col min="15" max="15" width="11.28515625" bestFit="1" customWidth="1"/>
    <col min="16" max="16" width="12.28515625" bestFit="1" customWidth="1"/>
  </cols>
  <sheetData>
    <row r="1" spans="1:16" x14ac:dyDescent="0.25">
      <c r="A1" s="10" t="s">
        <v>53</v>
      </c>
      <c r="B1" s="27" t="s">
        <v>43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x14ac:dyDescent="0.25">
      <c r="A2" s="32" t="s">
        <v>52</v>
      </c>
      <c r="B2" s="1"/>
      <c r="C2" s="1"/>
      <c r="D2" s="1"/>
      <c r="E2" s="2"/>
      <c r="F2" s="2"/>
      <c r="G2" s="2"/>
      <c r="H2" s="2"/>
      <c r="I2" s="2"/>
      <c r="J2" s="2"/>
      <c r="K2" s="2"/>
    </row>
    <row r="3" spans="1:16" x14ac:dyDescent="0.25">
      <c r="A3" s="33"/>
      <c r="B3" s="4" t="s">
        <v>0</v>
      </c>
      <c r="C3" s="4" t="s">
        <v>58</v>
      </c>
      <c r="D3" s="4" t="s">
        <v>59</v>
      </c>
      <c r="E3" s="7">
        <v>43466</v>
      </c>
      <c r="F3" s="7">
        <v>43497</v>
      </c>
      <c r="G3" s="7">
        <v>43525</v>
      </c>
      <c r="H3" s="7">
        <v>43556</v>
      </c>
      <c r="I3" s="7">
        <v>43586</v>
      </c>
      <c r="J3" s="7">
        <v>43617</v>
      </c>
      <c r="K3" s="7">
        <v>43647</v>
      </c>
      <c r="L3" s="7">
        <v>43678</v>
      </c>
      <c r="M3" s="7">
        <v>43709</v>
      </c>
      <c r="N3" s="7">
        <v>43739</v>
      </c>
      <c r="O3" s="7">
        <v>43770</v>
      </c>
      <c r="P3" s="19">
        <v>43800</v>
      </c>
    </row>
    <row r="4" spans="1:16" x14ac:dyDescent="0.25">
      <c r="A4" s="33"/>
      <c r="B4" s="25" t="s">
        <v>56</v>
      </c>
      <c r="C4" s="25"/>
      <c r="D4" s="2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x14ac:dyDescent="0.25">
      <c r="A5" s="33"/>
      <c r="B5" s="5" t="s">
        <v>54</v>
      </c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x14ac:dyDescent="0.25">
      <c r="A6" s="33"/>
      <c r="B6" s="5" t="s">
        <v>55</v>
      </c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5">
      <c r="A7" s="33"/>
      <c r="B7" s="25" t="s">
        <v>57</v>
      </c>
      <c r="C7" s="25"/>
      <c r="D7" s="2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</sheetData>
  <dataConsolidate/>
  <mergeCells count="2">
    <mergeCell ref="B1:P1"/>
    <mergeCell ref="A2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План и бюджет продаж</vt:lpstr>
      <vt:lpstr>Бюджет производства</vt:lpstr>
      <vt:lpstr>БДР</vt:lpstr>
      <vt:lpstr>БДДС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Шаянбаева Алёна Токтамысовна</dc:creator>
  <cp:lastModifiedBy>user</cp:lastModifiedBy>
  <dcterms:created xsi:type="dcterms:W3CDTF">2019-04-18T11:26:14Z</dcterms:created>
  <dcterms:modified xsi:type="dcterms:W3CDTF">2019-04-22T10:19:12Z</dcterms:modified>
</cp:coreProperties>
</file>