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000" activeTab="0"/>
  </bookViews>
  <sheets>
    <sheet name="ДЕКЛАРАЦИЯ" sheetId="1" r:id="rId1"/>
    <sheet name="300.00.001" sheetId="2" r:id="rId2"/>
    <sheet name="300.00.002" sheetId="3" r:id="rId3"/>
    <sheet name="300.00.003" sheetId="4" r:id="rId4"/>
    <sheet name="300.00.004" sheetId="5" r:id="rId5"/>
    <sheet name="300.00.005" sheetId="6" r:id="rId6"/>
    <sheet name="300.00.011" sheetId="7" r:id="rId7"/>
    <sheet name="300.00.013" sheetId="8" r:id="rId8"/>
    <sheet name="300.00.014" sheetId="9" r:id="rId9"/>
    <sheet name="300.00.015" sheetId="10" r:id="rId10"/>
    <sheet name="300.00.016" sheetId="11" r:id="rId11"/>
    <sheet name="300.00.017" sheetId="12" r:id="rId12"/>
    <sheet name="300.00.022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<sst xmlns="http://schemas.openxmlformats.org/spreadsheetml/2006/main" count="479" uniqueCount="333">
  <si>
    <t>Налоговый регистр к строке 300.00.001 Оборот по реализации облагаемый НДС</t>
  </si>
  <si>
    <t>Наименование:</t>
  </si>
  <si>
    <t>БИН:</t>
  </si>
  <si>
    <t>Налоговый период:</t>
  </si>
  <si>
    <t>ТОО А</t>
  </si>
  <si>
    <t>№</t>
  </si>
  <si>
    <t>Наименование показателей</t>
  </si>
  <si>
    <t>Основание</t>
  </si>
  <si>
    <t>Оборот по реализации</t>
  </si>
  <si>
    <t>Начисленный НДС</t>
  </si>
  <si>
    <t>с выпиской счетов-фактур</t>
  </si>
  <si>
    <t>без выписки счетов-фактур</t>
  </si>
  <si>
    <t>Реализация товаров</t>
  </si>
  <si>
    <t>Продажа предприятия как имущественного комплекса</t>
  </si>
  <si>
    <t>Безвозмездная передача товара (в рекламных целях)</t>
  </si>
  <si>
    <t>Обмен товара на другие товары, работы услуги</t>
  </si>
  <si>
    <t>Передача товара работодателем работнику в счет заработной платы</t>
  </si>
  <si>
    <t>Передачу заложенного имущества (товара) залогодателем в случае невыплаты долга</t>
  </si>
  <si>
    <t>Отгрузка товара на условиях рассрочки платежа</t>
  </si>
  <si>
    <t>Передача имущества в финансовый лизинг (оборудования)</t>
  </si>
  <si>
    <t xml:space="preserve">Реализация товара по договору комиссии, поручения, агентскому договору </t>
  </si>
  <si>
    <t>Возврат товара в таможенной процедуре реимпорта, вывезенного ранее в таможенной процедуре экспорта</t>
  </si>
  <si>
    <t>Прочие обороты по реализации товаров</t>
  </si>
  <si>
    <t>Реализации товаров с НДС, в том числе:</t>
  </si>
  <si>
    <t>Реализации работ, услуг с НДС, в том числе:</t>
  </si>
  <si>
    <t xml:space="preserve">Предоставление имущества во временное владение и пользование по договорам имущественного найма </t>
  </si>
  <si>
    <t xml:space="preserve">Предоставление прав на объекты интеллектуальной собственности </t>
  </si>
  <si>
    <t xml:space="preserve">Выполнение работ, оказание услуг работодателем работнику в счет заработной платы </t>
  </si>
  <si>
    <t xml:space="preserve">Уступка прав требования, связанных с реализацией товаров, работ, услуг, за исключением авансов и штрафных санкций </t>
  </si>
  <si>
    <t xml:space="preserve">Согласие ограничить или прекратить предпринимательскую деятельность </t>
  </si>
  <si>
    <t>Прочие работы, услуги (услуги транспортной экспедиции)</t>
  </si>
  <si>
    <t>ИТОГО (товары+работы)</t>
  </si>
  <si>
    <t>ВСЕГО за квартал</t>
  </si>
  <si>
    <t>Налоговый регистр к строке 300.00.002 Оборот по реализации, облагаемый по нулевой ставке</t>
  </si>
  <si>
    <t>Договор</t>
  </si>
  <si>
    <t xml:space="preserve">№ </t>
  </si>
  <si>
    <t xml:space="preserve">ГТД </t>
  </si>
  <si>
    <t xml:space="preserve">ЭСФ </t>
  </si>
  <si>
    <t>Сумма реализации</t>
  </si>
  <si>
    <t>Сумма НДС, отнесенного в зачет для целей оборотов по нулевой ставке</t>
  </si>
  <si>
    <t>в государства не являющиеся членами ЕАЭС</t>
  </si>
  <si>
    <t>в Российскую Федерацию</t>
  </si>
  <si>
    <t>в Республику Беларусь</t>
  </si>
  <si>
    <t>в Республику Армения</t>
  </si>
  <si>
    <t>в Кыргызскую Республику</t>
  </si>
  <si>
    <t>Оборот по реализации товаров на экспорт, в том числе:</t>
  </si>
  <si>
    <t>Международные перевозки</t>
  </si>
  <si>
    <t>Оборот по реализации товаров в СЭЗ "Астана-новый город"</t>
  </si>
  <si>
    <t>Прочая реализация, облагаемая по нулевой ставке, в том числе:</t>
  </si>
  <si>
    <t>Итого за квартал</t>
  </si>
  <si>
    <t>Налоговый регистр к строке 300.00.003 Корректировка размера облагаемого оборота</t>
  </si>
  <si>
    <t xml:space="preserve">Основание </t>
  </si>
  <si>
    <t>Контрагент</t>
  </si>
  <si>
    <t xml:space="preserve">Наименование </t>
  </si>
  <si>
    <t>БИН</t>
  </si>
  <si>
    <t>Сумма без НДС</t>
  </si>
  <si>
    <t>Сумма НДС</t>
  </si>
  <si>
    <t>Корректировка размера облагаемого оборота по реализации (за исключением облагаемого по нулевой ставке), в том числе:</t>
  </si>
  <si>
    <t>Полный или частичный возврат товара</t>
  </si>
  <si>
    <t>Изменение условий сделки</t>
  </si>
  <si>
    <t>Изменение цены, компенсации за реализованные товары, работы, услуги</t>
  </si>
  <si>
    <t>Скидка с цены, скидка с продаж</t>
  </si>
  <si>
    <t>Получение разницы в стоимости за реализованные товары, работы, услуги при их оплате в тенге</t>
  </si>
  <si>
    <t>Возврат тары</t>
  </si>
  <si>
    <t>Корректировка размера облагаемого оборота по сомнительным требованиям</t>
  </si>
  <si>
    <t>Увеличение размера облагаемого оборота на стоимость оплаты по сомнительным требованиям</t>
  </si>
  <si>
    <t>ИТОГО за квартал</t>
  </si>
  <si>
    <t xml:space="preserve">Налоговый регистр к строке 300.00.004 Обороты по реализации товаров, работ, услуг, местом реализации которых не является  РК </t>
  </si>
  <si>
    <t xml:space="preserve">Отгрузка товаров за пределами РК, приобретенного за пределами РК </t>
  </si>
  <si>
    <t xml:space="preserve">Реализация работ, услуг нерезиденту, связанных с недвижимым имуществом, не находящимся в РК </t>
  </si>
  <si>
    <t xml:space="preserve">Реализация работ, услуг нерезиденту, связанных с движимым имуществом за пределами РК </t>
  </si>
  <si>
    <t>Оказание услуг нерезиденту за пределами РК в сфере культуры, развлечений, науки, искусства, образования, физической культуры или спорта</t>
  </si>
  <si>
    <t>Реализация следующих работ, услуг, получателем которых является нерезидент РК - не из стран ЕАЭС, не имеющего филиал, представительство в РК</t>
  </si>
  <si>
    <t xml:space="preserve">Передача прав на использование объектов интеллектуальной собственности </t>
  </si>
  <si>
    <t>Консультационные, аудиторские, инжиниринговые, дизайнерские, маркетинговые, юридические, бухгалтерские, адвокатские, рекламные услуги, а также услуги по предоставлению и (или) обработке информации, кроме распространения продукции средства массовой информации, а также предоставления доступа к массовой информации, размещенной на Интернет-ресурсе</t>
  </si>
  <si>
    <t>Предоставление персонала</t>
  </si>
  <si>
    <t>Сдача в аренду движимого имущества (кроме транспортных средств)</t>
  </si>
  <si>
    <t>Услуги агента по приобретению товаров, работ, услуг, а также привлечению от имени основного участника договора (контракта) лиц для осуществления услуг, предусмотренных настоящим подпунктом</t>
  </si>
  <si>
    <t>Услуги связи</t>
  </si>
  <si>
    <t>Согласие ограничить или прекратить предпринимательскую деятельность за вознаграждение</t>
  </si>
  <si>
    <t>Услуги радио и телевизионные услуги</t>
  </si>
  <si>
    <t>Услуги по организации туризма</t>
  </si>
  <si>
    <t>Услуги по предоставлению в аренду и (или) пользование грузовых вагонов и контейнеров</t>
  </si>
  <si>
    <t xml:space="preserve">Реализация работ, услуг, местом реализации которых по ст. 441 НК РК признается территория государства-члена ЕАЭС </t>
  </si>
  <si>
    <t>Налоговый регистр к строке 300.00.005 Оборот, освобожденный от НДС</t>
  </si>
  <si>
    <t xml:space="preserve">Договор </t>
  </si>
  <si>
    <t>ЭСФ</t>
  </si>
  <si>
    <t>Оборот по реализации товаров, работ, услуг освобожденный от НДС  на основании статьи 394 НК РК, в том числе:</t>
  </si>
  <si>
    <t>Предоставление кредита (займа, микрокредита) в денежной форме на условиях платности, срочности и возвратности</t>
  </si>
  <si>
    <t>Реализация лома и отходов цветных и черных металлов</t>
  </si>
  <si>
    <t>Оборот по реализации товаров, работ, услуг освобожденный от НДС  на основании статьи 397 НК РК, в том числе:</t>
  </si>
  <si>
    <t>Реализация доли участия</t>
  </si>
  <si>
    <t>Операции с ценными бумагами</t>
  </si>
  <si>
    <t>5.</t>
  </si>
  <si>
    <t>Обороты связанные с международными перевозками</t>
  </si>
  <si>
    <t xml:space="preserve">Обороты по реализации, связанные с землей и жилыми зданиями </t>
  </si>
  <si>
    <t xml:space="preserve">Передача имущества в финансовый лизинг </t>
  </si>
  <si>
    <t>Налоговый регистр к строке 300.00.011 НДС, начисленный при импорте товаров методом зачета, за исключением строки 300.00.010</t>
  </si>
  <si>
    <t>Код ТН ВЭД</t>
  </si>
  <si>
    <t>Сумма облагаемого импорта</t>
  </si>
  <si>
    <t>Импорт товаров не из стран - членов ЕАЭС, уплаченного методом зачета</t>
  </si>
  <si>
    <t>Оборудование</t>
  </si>
  <si>
    <t>Сельскохозяйственная техника</t>
  </si>
  <si>
    <t>Грузовой подвижной состав автомобильного транспорта</t>
  </si>
  <si>
    <t>Вертолеты и самолеты</t>
  </si>
  <si>
    <t>Локомотивы железнодорожные и вагоны</t>
  </si>
  <si>
    <t>Морские суда</t>
  </si>
  <si>
    <t>Запасные части</t>
  </si>
  <si>
    <t>Импорт товаров из стран - членов ЕАЭС, уплаченного методом зачета</t>
  </si>
  <si>
    <t>Сумма НДС, начисленная и уплаченная методом зачета</t>
  </si>
  <si>
    <t>Сумма с НДС</t>
  </si>
  <si>
    <t>Общая сумма</t>
  </si>
  <si>
    <t>Общая сумма оборотов по товарам, работам, услугам, приобретенным с НДС в РК по счетам- фактурам, в том числе:</t>
  </si>
  <si>
    <t>приобретено товаров</t>
  </si>
  <si>
    <t>приобретено услуг</t>
  </si>
  <si>
    <t xml:space="preserve">2. </t>
  </si>
  <si>
    <t>По иным документам</t>
  </si>
  <si>
    <t xml:space="preserve">Налоговый регистр к строке 300.00.014 </t>
  </si>
  <si>
    <t>Работы, услуги приобрететеные у нерезидента</t>
  </si>
  <si>
    <t>Поставщик</t>
  </si>
  <si>
    <t>Сумма облагаемого оборота</t>
  </si>
  <si>
    <t>Сумма НДС за нерезидента</t>
  </si>
  <si>
    <t>Сумма уплаченного НДС за нерезидента в отчетном квартале</t>
  </si>
  <si>
    <t>Вид услуг</t>
  </si>
  <si>
    <t>ремонт в РК</t>
  </si>
  <si>
    <t>дизайнерские услуги</t>
  </si>
  <si>
    <t>Сумма НДС, не относимая в зачет</t>
  </si>
  <si>
    <t>Оборот по товарам, работам, услугам, приобретенным без НДС, в том числе:</t>
  </si>
  <si>
    <t>услуги банка</t>
  </si>
  <si>
    <t>Оборот по товарам, работам, услугам, приобретенным с НДС, по которым НДС не подлежит отнесению в зачет согласно ст. 402 НК РК, в том числе:</t>
  </si>
  <si>
    <t>товаров, работ, услуг, используемых не в целях облагаемого оборота</t>
  </si>
  <si>
    <t>легковых автомобилей, учтенных (учитываемых) в качестве основных средств</t>
  </si>
  <si>
    <t>товаров, работ, услуг, по которым счета-фактуры выписаны с несоблюдением требований</t>
  </si>
  <si>
    <t>товаров, работ, услуг, указанных в счете-фактуре, оплата за наличный расчет которых с учетом НДС независимо от периодичности платежа превышает 1 000-кратный размер МРП</t>
  </si>
  <si>
    <t>товаров, работ, услуг, использованных на строительство нежилого помещения, являющегося частью жилого здания</t>
  </si>
  <si>
    <t>услуги по договорам ГПХ</t>
  </si>
  <si>
    <t>Налоговый регистр к строке 300.00.016</t>
  </si>
  <si>
    <t>Импорт с уплатой НДС (на основании декларации на товары и формы 328.00)</t>
  </si>
  <si>
    <t>Размер облагаемого импорта</t>
  </si>
  <si>
    <t>Сумма уплаченного НДС на импорт</t>
  </si>
  <si>
    <t>Облагаемый импорт из стран - членов ЕАЭС, в том числе:</t>
  </si>
  <si>
    <t>по товарам, ввезенным из РФ</t>
  </si>
  <si>
    <t>по товарам, ввезенным из РБ</t>
  </si>
  <si>
    <t>по товарам, ввезенным из РА</t>
  </si>
  <si>
    <t>по товарам, ввезенным из КР</t>
  </si>
  <si>
    <t>Облагаемый импорт из стран - не членов ЕАЭС</t>
  </si>
  <si>
    <t>по товарам, ввезенным из Узбекистана</t>
  </si>
  <si>
    <t>ФНО 328.00</t>
  </si>
  <si>
    <t>ГТД</t>
  </si>
  <si>
    <t xml:space="preserve">ИТОГО за квартал </t>
  </si>
  <si>
    <t>Налоговый регистр к строке 300.00.017</t>
  </si>
  <si>
    <t>Освобожденный импорт товаров</t>
  </si>
  <si>
    <t>Размер освобожденного импорта</t>
  </si>
  <si>
    <t>Освобожденный импорт товаров не из стран ЕАЭС по ст. 399 НК РК</t>
  </si>
  <si>
    <t>импортируемых в рамках гарантийного обслуживания, предусмотренного договором (контрактом)</t>
  </si>
  <si>
    <t>Освобожденный импорт товаров из стран- членов ЕАЭС по ст. 451 НК, в том числе:</t>
  </si>
  <si>
    <t xml:space="preserve">Поставщик </t>
  </si>
  <si>
    <t>Товары в случае их порчи, утраты (за исключением случаев, возникших в результате чрезвычайных ситуаций)</t>
  </si>
  <si>
    <t>При наступлении случаев, предусмотренных п. 2 ст. 383 НК РК</t>
  </si>
  <si>
    <t>Товары, работы, услуги, использованные не в целях облагаемого оборота</t>
  </si>
  <si>
    <t>Увеличение суммы НДС, отнесенного в зачет, в связи с оплатой по сомнительному обязательству</t>
  </si>
  <si>
    <t xml:space="preserve">Акт на списание </t>
  </si>
  <si>
    <t>Корректировка сумм НДС, отнесенного в зачет по сомнительным обязательствам, при списании обязательств</t>
  </si>
  <si>
    <t>по иным документам</t>
  </si>
  <si>
    <t>Налоговый регистр к строке 300.00.013  Товары, работы, услуги, приобрететеные с НДС в РК</t>
  </si>
  <si>
    <t>Налоговый регистр к строке 300.00.015 Товары, работы, приобрететеные без НДС и по которым зачет не разрешен</t>
  </si>
  <si>
    <t>Налоговый регистр к строке 300.00.022 Корректировка суммы НДС, относимого в зачет</t>
  </si>
  <si>
    <t>1 квартал 2023 года</t>
  </si>
  <si>
    <t>ООО "R"</t>
  </si>
  <si>
    <t>D</t>
  </si>
  <si>
    <t>ДЕКЛАРАЦИЯ                                                                                                                                                                                                                                                ПО НАЛОГУ НА ДОБАВЛЕННУЮ СТОИМОСТЬ</t>
  </si>
  <si>
    <t>Раздел. Общая информация о плательщике НДС</t>
  </si>
  <si>
    <t>ИИН/БИН</t>
  </si>
  <si>
    <t>ФИО или Наименование плательщика НДС</t>
  </si>
  <si>
    <t xml:space="preserve">Налоговый период </t>
  </si>
  <si>
    <t>квартал</t>
  </si>
  <si>
    <t>год</t>
  </si>
  <si>
    <t>Вид декларации (укажите Х в соответствующей ячейке)</t>
  </si>
  <si>
    <t>Первоначальная</t>
  </si>
  <si>
    <t>Очередная</t>
  </si>
  <si>
    <t>Дополнительная</t>
  </si>
  <si>
    <t>По уведомлению</t>
  </si>
  <si>
    <t>Ликвидационная</t>
  </si>
  <si>
    <t>Номер и дата уведомления (заполняется в случае предоставления дополнительной  декларации по уведомлению)</t>
  </si>
  <si>
    <t>А</t>
  </si>
  <si>
    <t>Номер</t>
  </si>
  <si>
    <t>В</t>
  </si>
  <si>
    <t>Дата</t>
  </si>
  <si>
    <t>Категория налогоплательщика (укажите Х )</t>
  </si>
  <si>
    <t>доверительный управляющий в соответствии со статьей 40 Налогового кодекса</t>
  </si>
  <si>
    <t>учредитель доверительного управления в соответствии со статьей 40 Налогового кодекса</t>
  </si>
  <si>
    <t>С</t>
  </si>
  <si>
    <t>налогоплательщик, применяющий положения ст. 411 Налогового кодекса:</t>
  </si>
  <si>
    <t>по деятельности, предусмотренной пунктом 1 ст. 411 НК</t>
  </si>
  <si>
    <t>по иной деятельности</t>
  </si>
  <si>
    <t>участник МФЦА в соответствии с Конституционным законом«О МФЦА».</t>
  </si>
  <si>
    <t xml:space="preserve">Строка заполняется недропользователями, осуществляющими деятельность в рамках контракта на недропользование, предусмотренного п. 1 ст. 722 НК </t>
  </si>
  <si>
    <t>№ контракта</t>
  </si>
  <si>
    <t>дата заключения</t>
  </si>
  <si>
    <t>Код валюты</t>
  </si>
  <si>
    <t>KZT</t>
  </si>
  <si>
    <t>Метод отнесения  в зачет НДС (укажите  Х в соответствующей ячейке):</t>
  </si>
  <si>
    <t>пропорциональный</t>
  </si>
  <si>
    <t>Х</t>
  </si>
  <si>
    <t>через ведение раздельного учета</t>
  </si>
  <si>
    <t>Серия и номер Свидетельства по НДС</t>
  </si>
  <si>
    <t>пропорциональный с правом ведения раздельного учета</t>
  </si>
  <si>
    <r>
      <t xml:space="preserve">Предоставленные приложения (укажите </t>
    </r>
    <r>
      <rPr>
        <b/>
        <sz val="8"/>
        <rFont val="Arial Cyr"/>
        <family val="2"/>
      </rPr>
      <t xml:space="preserve"> Х</t>
    </r>
    <r>
      <rPr>
        <sz val="8"/>
        <rFont val="Arial Cyr"/>
        <family val="2"/>
      </rPr>
      <t xml:space="preserve"> в соответствующей ячейке):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</si>
  <si>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</si>
  <si>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</si>
  <si>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</si>
  <si>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</si>
  <si>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</si>
  <si>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</si>
  <si>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</si>
  <si>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</si>
  <si>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</si>
  <si>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</si>
  <si>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способ выписки счетов-фактур (укажите Х в соответствующей ячейке):</t>
  </si>
  <si>
    <t>на бумажном носителе</t>
  </si>
  <si>
    <t>в электронном виде</t>
  </si>
  <si>
    <t>13</t>
  </si>
  <si>
    <t>способ получения счетов-фактур (укажите Х в соответствующей ячейке):</t>
  </si>
  <si>
    <t xml:space="preserve">                               Раздел. Начисление НДС</t>
  </si>
  <si>
    <t>Код строки</t>
  </si>
  <si>
    <t>Наименование</t>
  </si>
  <si>
    <t>Cумма оборотов по реализации без НДС</t>
  </si>
  <si>
    <t>300.00.001</t>
  </si>
  <si>
    <t>Оборот по реализации, облагаемый НДС, в том числе:</t>
  </si>
  <si>
    <t>I</t>
  </si>
  <si>
    <t>c выпиской счетов-фактур</t>
  </si>
  <si>
    <t>II</t>
  </si>
  <si>
    <t>300.00.002</t>
  </si>
  <si>
    <t>Оборот по реализации, облагаемый по нулевой ставке НДС (300.01.004+300.06.005 А)</t>
  </si>
  <si>
    <t>300.00.003</t>
  </si>
  <si>
    <t>Корректировка размера облагаемого оборота (300.06. 004А, 300.06.004В)</t>
  </si>
  <si>
    <t>300.00.004</t>
  </si>
  <si>
    <t>Оборот по реализации товаров, работ, услуг, местом реализации которых не является РК</t>
  </si>
  <si>
    <t>300.00.005</t>
  </si>
  <si>
    <t>Оборот, освобожденный от НДС (300.02.009+300.06.006А)</t>
  </si>
  <si>
    <t>300.00.006</t>
  </si>
  <si>
    <t>Общий оборот (300.00.001А+300.00.002+300.00.003А+300.00.004+300.00.005), в т.ч.:</t>
  </si>
  <si>
    <t>Cумма облагаемого оборота (300.00.001А+300.00.002+300.00.003А)</t>
  </si>
  <si>
    <t>300.00.007</t>
  </si>
  <si>
    <t>Доля облагаемого оборота в общем обороте процентах ((300.00.001 А +  300.00.002 + 300.00.003 А) / (300.00.006 )/300.00.006 х 100%)</t>
  </si>
  <si>
    <t>300.00.008</t>
  </si>
  <si>
    <t>Доля оборота, облагаемого по нулевой ставке, в общем облагаемом обороте (300.00.002/(300.00.001 А + 300.00.002 + 300.00.003 А) х 100%)</t>
  </si>
  <si>
    <t>300.00.009</t>
  </si>
  <si>
    <t>Доля облагаемого оборота в общем обороте,  рассчитанная без учета оборотов, по которым применяется пропорциональный с правом ведения раздельного учета по отдельным оборотам</t>
  </si>
  <si>
    <t>300.00.010</t>
  </si>
  <si>
    <t>НДС, начисленный при импорте товаров методом зачета в соответствии с условиями контракта на недропользование</t>
  </si>
  <si>
    <t>300.00.011</t>
  </si>
  <si>
    <t xml:space="preserve">НДС, начисленный при импорте товаров методом зачета, за исключением строки 300.00.010 (300.04.001 В) </t>
  </si>
  <si>
    <t>300.00.012</t>
  </si>
  <si>
    <t>Всего начислено НДС (300.00.001 В + 300.00.003 В + 300.00.010 +300.00.011)</t>
  </si>
  <si>
    <t>Раздел. Сумма НДС, относимого в зачет</t>
  </si>
  <si>
    <t>300.00.013</t>
  </si>
  <si>
    <t>Товары, работы, услуги, приобретенные с НДС в РК, в том числе:</t>
  </si>
  <si>
    <t>по счетам-фактурам</t>
  </si>
  <si>
    <t>300.00.014</t>
  </si>
  <si>
    <t>Работы, услуги, приобретенные от нерезидента (300.05.G000001, 300.05.M000001 )</t>
  </si>
  <si>
    <t>300.00.015</t>
  </si>
  <si>
    <t>Товары, работы, услуги, приобретенные без НДС и по которым зачет не разрешен</t>
  </si>
  <si>
    <t>300.00.016</t>
  </si>
  <si>
    <t>Импорт с уплатой НДС (на основании декларации на товары и формы 328.00), в том числе:</t>
  </si>
  <si>
    <t xml:space="preserve">Импорт из государств, не являющихся членами Евразийского экономического союза </t>
  </si>
  <si>
    <t xml:space="preserve">Импорт из государств-членов Евразийского экономического союза </t>
  </si>
  <si>
    <t>300.00.017</t>
  </si>
  <si>
    <t>Освобожденный импорт товаров (300.02.014)</t>
  </si>
  <si>
    <t>300.00.018</t>
  </si>
  <si>
    <t>Импорт товаров, по которым изменен срок уплаты НДС (на основании декларации на товары)</t>
  </si>
  <si>
    <t>300.00.019</t>
  </si>
  <si>
    <t xml:space="preserve">Уплачено НДС на импорту товаров, по которым изменен срок уплаты НДС (суммы итоговых строк 0000001 и 0000002 графы Е формы 300.03) </t>
  </si>
  <si>
    <t>300.00.020</t>
  </si>
  <si>
    <t>Импорт товаров, по которым НДС уплачен методом зачета в соответствии с условиями контракта на недропользование</t>
  </si>
  <si>
    <t>300.00.021</t>
  </si>
  <si>
    <t>Всего приобретено (300.00.013А + 300.00.014 А + 300.00.015 + 300.00.016АI+300.00.016АII  + 300.00.017+ 300.00.018 +  300.00.020 А + 300.00.029A)</t>
  </si>
  <si>
    <t>300.00.022</t>
  </si>
  <si>
    <t>Корректировка суммы НДС, относимого в зачет (300.06.024 В)</t>
  </si>
  <si>
    <t>300.00.023</t>
  </si>
  <si>
    <t>Общая сумма НДС, относимого в зачет, за исключением строки 300.00.024  ((300.00.013 В + 300.00.014 В + 300.00.016 I В + 300.00.016 II В + 300.00.019 В + 300.00.020 В + 300.00.022 В)</t>
  </si>
  <si>
    <t>300.00.024</t>
  </si>
  <si>
    <t>Общая сумма НДС, относимого в зачет при применении пропорционального метода с правом ведения раздельного учета, в том числе:</t>
  </si>
  <si>
    <t>по товарам, работам, услугам, по которым применяется пропорциональный метод отнесения в зачет</t>
  </si>
  <si>
    <t xml:space="preserve">по товарам, работам, услугам, по которым применяется  метод з веденя раздельного учета </t>
  </si>
  <si>
    <t>III</t>
  </si>
  <si>
    <t>по товарам, работам, услугам, используемым одновременно для облагаемого и необлагаемого оборота</t>
  </si>
  <si>
    <t>300.00.025</t>
  </si>
  <si>
    <t>Сумма разрешенного к отнесению в зачет НДС:</t>
  </si>
  <si>
    <t>при пропорциональном методе (300.00.023*300.00.007) или (300.00.023)</t>
  </si>
  <si>
    <t>при раздельном методе (300.00.023)</t>
  </si>
  <si>
    <t>при пропорциональном с ведением раздельного учета по отдельным оборотам ((300.00.024Ix 300.00.009) + (300.00.024III x 300.00.007) + 300.00.024II)</t>
  </si>
  <si>
    <t>IV</t>
  </si>
  <si>
    <t xml:space="preserve">при применении положений ст. 411 НК(дополнительная сумма НДС, относимая в зачет) (300.00.012 – 300.00.025 I – 300.00.027 I) х 70% или (300.00.012 – 300.00.025 II – 300.00.027 I) х 70% или (300.00.012 – 300.00.025 III – 300.00.027 I) х 70%. </t>
  </si>
  <si>
    <t>300.00.026</t>
  </si>
  <si>
    <t>Сумма не разрешенного к отнесению в зачет НДС:</t>
  </si>
  <si>
    <t>при пропорциональном методе (300.00.023 – 300.00.025 I)</t>
  </si>
  <si>
    <t xml:space="preserve">через ведение раздельного учета </t>
  </si>
  <si>
    <t>при пропорциональном и раздельном методе (300.00.023 – 300.00.025 III);</t>
  </si>
  <si>
    <t>300.00.027</t>
  </si>
  <si>
    <t>Сумма превышения НДС, относимого в зачет, над суммой начисленного налога</t>
  </si>
  <si>
    <t>сложившееся на начало налогового периода нарастающим итогом по деятельности, предусмотренной п. 1 ст. 411 НК</t>
  </si>
  <si>
    <t>сложившееся по декларации  нарастающим итогом на конец отчетного налогового периода</t>
  </si>
  <si>
    <t>300.00.028</t>
  </si>
  <si>
    <t>Сумма НДС по товарам, работам, услугам, использованным для целей оборотов, облагаемых по нулевой ставке (300.01.008)</t>
  </si>
  <si>
    <t>300.00.029</t>
  </si>
  <si>
    <t>Импорт товаров, по которым НДС уплачен методом зачета (300.04.001 А, 300.04.001 В)</t>
  </si>
  <si>
    <t>Раздел. Расчеты по НДС за налоговый период</t>
  </si>
  <si>
    <t>300.00.030</t>
  </si>
  <si>
    <t>Исчисленная сумма НДС за налоговый период:</t>
  </si>
  <si>
    <t>Сумма НДС, подлежащая уплате ((300.00.012 – 300.00.025 I – 300.00.029 В – 300.00.025 IV) или 300.00.012 – 300.00.025II – 300.00.029 В-300.00.025IV) или 300.00.012 – 300.00.025III – 300.00.029 В-300.00.025IV  )</t>
  </si>
  <si>
    <t>Превышение суммы НДС, относимого в зачет, над суммой начисленного налога (300.00.025I+300.00.029 В – 300.00.012 или 300.00.025II+300.00.029 В – 300.00.012 или 300.00.025III+300.00.029 В – 300.00.012)</t>
  </si>
  <si>
    <t>300.00.031</t>
  </si>
  <si>
    <t>Уменьшение суммы НДС, сложившегося после выполнения требований, указанных в подпункте 3)
пункта 1 статьи 369 Налогового кодекса</t>
  </si>
  <si>
    <t>Раздел. Требование о возврате превышения НДС</t>
  </si>
  <si>
    <t>300.00.032</t>
  </si>
  <si>
    <t>Требую осуществить возврат превышения НДС, относимого в зачет, над суммой начисленного налога</t>
  </si>
  <si>
    <t>В связи с использованием контрольного счета в соот. со ст. 433 НК</t>
  </si>
  <si>
    <t>В связи с применением упрощенного порядка возврата в соот. со ст. 434 НК</t>
  </si>
  <si>
    <t>Налоговый период, за который подается настоящее требование о возврате превышения суммы НДС</t>
  </si>
  <si>
    <t>с</t>
  </si>
  <si>
    <t>по</t>
  </si>
  <si>
    <t>Раздел. Ответственность налогоплательщика</t>
  </si>
  <si>
    <t xml:space="preserve">                  Я несу ответственность в соответствии с законами Республики Казахстан за достоверность и полноту сведений, приведенных в данной декларации.</t>
  </si>
  <si>
    <t xml:space="preserve"> Ф.И.О. Руководителя                                                                                                      подпись</t>
  </si>
  <si>
    <t>Дата подачи декларации:</t>
  </si>
  <si>
    <t>Код органа гос. доходов</t>
  </si>
  <si>
    <t>Ф.И.О . Должностного лица, принявшего декларацию                                                   подпись</t>
  </si>
  <si>
    <t>Дата приема декларации:</t>
  </si>
  <si>
    <t>Входящий номер документа</t>
  </si>
  <si>
    <t>Дата почтового штемпеля</t>
  </si>
  <si>
    <t>(заполняется в случае сдачи декларации по почте)</t>
  </si>
  <si>
    <t>М.Ш.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</si>
</sst>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color indexed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8"/>
      <color indexed="9"/>
      <name val="Arial Cyr"/>
      <family val="2"/>
    </font>
    <font>
      <sz val="10"/>
      <color indexed="9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color theme="0"/>
      <name val="Arial Cyr"/>
      <family val="2"/>
    </font>
    <font>
      <b/>
      <sz val="10"/>
      <color theme="0"/>
      <name val="Arial Cyr"/>
      <family val="0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3" fontId="51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3" fontId="52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3" fontId="52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3" fontId="52" fillId="0" borderId="1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3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5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3" fontId="51" fillId="0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33" borderId="11" xfId="0" applyFont="1" applyFill="1" applyBorder="1" applyAlignment="1">
      <alignment wrapText="1"/>
    </xf>
    <xf numFmtId="0" fontId="52" fillId="0" borderId="12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2" fillId="0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13" xfId="0" applyFont="1" applyFill="1" applyBorder="1" applyAlignment="1">
      <alignment wrapText="1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3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23" fillId="34" borderId="0" xfId="0" applyFont="1" applyFill="1" applyAlignment="1" applyProtection="1">
      <alignment horizontal="center" wrapText="1"/>
      <protection locked="0"/>
    </xf>
    <xf numFmtId="0" fontId="24" fillId="0" borderId="0" xfId="0" applyFont="1" applyBorder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0" fontId="25" fillId="35" borderId="11" xfId="0" applyFont="1" applyFill="1" applyBorder="1" applyAlignment="1" applyProtection="1">
      <alignment horizontal="center" vertical="center"/>
      <protection locked="0"/>
    </xf>
    <xf numFmtId="0" fontId="25" fillId="35" borderId="12" xfId="0" applyFont="1" applyFill="1" applyBorder="1" applyAlignment="1" applyProtection="1">
      <alignment horizontal="center" vertical="center"/>
      <protection locked="0"/>
    </xf>
    <xf numFmtId="0" fontId="25" fillId="35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34" borderId="11" xfId="0" applyFont="1" applyFill="1" applyBorder="1" applyAlignment="1" applyProtection="1">
      <alignment horizontal="center"/>
      <protection locked="0"/>
    </xf>
    <xf numFmtId="0" fontId="26" fillId="34" borderId="17" xfId="0" applyFont="1" applyFill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left" vertical="center"/>
      <protection locked="0"/>
    </xf>
    <xf numFmtId="49" fontId="27" fillId="0" borderId="18" xfId="0" applyNumberFormat="1" applyFont="1" applyBorder="1" applyAlignment="1" applyProtection="1">
      <alignment horizontal="left" vertical="center"/>
      <protection locked="0"/>
    </xf>
    <xf numFmtId="49" fontId="27" fillId="0" borderId="19" xfId="0" applyNumberFormat="1" applyFont="1" applyBorder="1" applyAlignment="1" applyProtection="1">
      <alignment horizontal="left" vertical="center"/>
      <protection locked="0"/>
    </xf>
    <xf numFmtId="0" fontId="24" fillId="34" borderId="20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34" borderId="20" xfId="0" applyFont="1" applyFill="1" applyBorder="1" applyAlignment="1" applyProtection="1">
      <alignment horizontal="center" vertical="center" wrapText="1"/>
      <protection locked="0"/>
    </xf>
    <xf numFmtId="0" fontId="26" fillId="34" borderId="12" xfId="0" applyFont="1" applyFill="1" applyBorder="1" applyAlignment="1" applyProtection="1">
      <alignment horizontal="center" vertical="center" wrapText="1"/>
      <protection locked="0"/>
    </xf>
    <xf numFmtId="0" fontId="26" fillId="34" borderId="17" xfId="0" applyFont="1" applyFill="1" applyBorder="1" applyAlignment="1" applyProtection="1">
      <alignment horizontal="center" vertical="center" wrapText="1"/>
      <protection locked="0"/>
    </xf>
    <xf numFmtId="0" fontId="23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26" fillId="34" borderId="22" xfId="0" applyFont="1" applyFill="1" applyBorder="1" applyAlignment="1" applyProtection="1">
      <alignment horizontal="left" wrapText="1" indent="1"/>
      <protection locked="0"/>
    </xf>
    <xf numFmtId="0" fontId="26" fillId="34" borderId="0" xfId="0" applyFont="1" applyFill="1" applyAlignment="1" applyProtection="1">
      <alignment horizontal="left" wrapText="1" indent="1"/>
      <protection locked="0"/>
    </xf>
    <xf numFmtId="0" fontId="23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3" fillId="34" borderId="20" xfId="0" applyFont="1" applyFill="1" applyBorder="1" applyAlignment="1" applyProtection="1">
      <alignment horizontal="center" vertical="center"/>
      <protection locked="0"/>
    </xf>
    <xf numFmtId="0" fontId="23" fillId="34" borderId="1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34" borderId="22" xfId="0" applyFont="1" applyFill="1" applyBorder="1" applyAlignment="1" applyProtection="1">
      <alignment horizontal="left" indent="1"/>
      <protection locked="0"/>
    </xf>
    <xf numFmtId="0" fontId="26" fillId="34" borderId="0" xfId="0" applyFont="1" applyFill="1" applyBorder="1" applyAlignment="1" applyProtection="1">
      <alignment horizontal="left" indent="1"/>
      <protection locked="0"/>
    </xf>
    <xf numFmtId="0" fontId="26" fillId="34" borderId="0" xfId="0" applyFont="1" applyFill="1" applyAlignment="1" applyProtection="1">
      <alignment horizontal="center"/>
      <protection locked="0"/>
    </xf>
    <xf numFmtId="0" fontId="26" fillId="34" borderId="0" xfId="0" applyFont="1" applyFill="1" applyBorder="1" applyAlignment="1" applyProtection="1">
      <alignment horizontal="center"/>
      <protection locked="0"/>
    </xf>
    <xf numFmtId="3" fontId="23" fillId="0" borderId="21" xfId="0" applyNumberFormat="1" applyFont="1" applyBorder="1" applyAlignment="1" applyProtection="1">
      <alignment horizontal="right"/>
      <protection locked="0"/>
    </xf>
    <xf numFmtId="3" fontId="26" fillId="34" borderId="0" xfId="0" applyNumberFormat="1" applyFont="1" applyFill="1" applyBorder="1" applyAlignment="1" applyProtection="1">
      <alignment horizontal="right"/>
      <protection locked="0"/>
    </xf>
    <xf numFmtId="3" fontId="26" fillId="34" borderId="23" xfId="0" applyNumberFormat="1" applyFont="1" applyFill="1" applyBorder="1" applyAlignment="1" applyProtection="1">
      <alignment horizontal="right"/>
      <protection locked="0"/>
    </xf>
    <xf numFmtId="0" fontId="26" fillId="34" borderId="12" xfId="0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26" fillId="34" borderId="23" xfId="0" applyFont="1" applyFill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26" fillId="34" borderId="24" xfId="0" applyFont="1" applyFill="1" applyBorder="1" applyAlignment="1" applyProtection="1">
      <alignment horizontal="center"/>
      <protection locked="0"/>
    </xf>
    <xf numFmtId="3" fontId="26" fillId="34" borderId="24" xfId="0" applyNumberFormat="1" applyFont="1" applyFill="1" applyBorder="1" applyAlignment="1" applyProtection="1">
      <alignment horizontal="right"/>
      <protection locked="0"/>
    </xf>
    <xf numFmtId="0" fontId="24" fillId="34" borderId="22" xfId="0" applyFont="1" applyFill="1" applyBorder="1" applyAlignment="1" applyProtection="1">
      <alignment horizontal="left" vertical="center" wrapText="1" indent="1"/>
      <protection locked="0"/>
    </xf>
    <xf numFmtId="0" fontId="24" fillId="34" borderId="0" xfId="0" applyFont="1" applyFill="1" applyAlignment="1" applyProtection="1">
      <alignment horizontal="left" vertical="center" wrapText="1" indent="1"/>
      <protection locked="0"/>
    </xf>
    <xf numFmtId="0" fontId="24" fillId="34" borderId="0" xfId="0" applyFont="1" applyFill="1" applyBorder="1" applyAlignment="1" applyProtection="1">
      <alignment horizontal="left" vertical="center" wrapText="1" indent="1"/>
      <protection locked="0"/>
    </xf>
    <xf numFmtId="0" fontId="28" fillId="36" borderId="11" xfId="0" applyFont="1" applyFill="1" applyBorder="1" applyAlignment="1" applyProtection="1">
      <alignment horizontal="center" vertical="center"/>
      <protection locked="0"/>
    </xf>
    <xf numFmtId="0" fontId="54" fillId="35" borderId="21" xfId="0" applyFont="1" applyFill="1" applyBorder="1" applyAlignment="1" applyProtection="1">
      <alignment horizontal="center" vertical="center"/>
      <protection locked="0"/>
    </xf>
    <xf numFmtId="0" fontId="26" fillId="34" borderId="0" xfId="0" applyFont="1" applyFill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3" fontId="25" fillId="35" borderId="21" xfId="0" applyNumberFormat="1" applyFont="1" applyFill="1" applyBorder="1" applyAlignment="1" applyProtection="1">
      <alignment horizontal="center" vertical="center"/>
      <protection locked="0"/>
    </xf>
    <xf numFmtId="3" fontId="23" fillId="34" borderId="0" xfId="0" applyNumberFormat="1" applyFont="1" applyFill="1" applyBorder="1" applyAlignment="1" applyProtection="1">
      <alignment horizontal="right" vertical="center" indent="1"/>
      <protection locked="0"/>
    </xf>
    <xf numFmtId="3" fontId="23" fillId="34" borderId="0" xfId="0" applyNumberFormat="1" applyFont="1" applyFill="1" applyAlignment="1" applyProtection="1">
      <alignment horizontal="right" vertical="center" indent="1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4" fillId="34" borderId="20" xfId="0" applyFont="1" applyFill="1" applyBorder="1" applyAlignment="1" applyProtection="1">
      <alignment horizontal="left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 locked="0"/>
    </xf>
    <xf numFmtId="0" fontId="25" fillId="35" borderId="21" xfId="0" applyFont="1" applyFill="1" applyBorder="1" applyAlignment="1" applyProtection="1">
      <alignment horizontal="center"/>
      <protection locked="0"/>
    </xf>
    <xf numFmtId="0" fontId="24" fillId="34" borderId="20" xfId="0" applyFont="1" applyFill="1" applyBorder="1" applyAlignment="1" applyProtection="1">
      <alignment horizontal="left" wrapText="1"/>
      <protection locked="0"/>
    </xf>
    <xf numFmtId="0" fontId="24" fillId="34" borderId="12" xfId="0" applyFont="1" applyFill="1" applyBorder="1" applyAlignment="1" applyProtection="1">
      <alignment horizontal="left" wrapText="1"/>
      <protection locked="0"/>
    </xf>
    <xf numFmtId="0" fontId="24" fillId="34" borderId="17" xfId="0" applyFont="1" applyFill="1" applyBorder="1" applyAlignment="1" applyProtection="1">
      <alignment horizontal="left" wrapText="1"/>
      <protection locked="0"/>
    </xf>
    <xf numFmtId="3" fontId="24" fillId="0" borderId="21" xfId="0" applyNumberFormat="1" applyFont="1" applyBorder="1" applyAlignment="1" applyProtection="1">
      <alignment horizontal="right"/>
      <protection locked="0"/>
    </xf>
    <xf numFmtId="0" fontId="24" fillId="34" borderId="20" xfId="0" applyFont="1" applyFill="1" applyBorder="1" applyAlignment="1" applyProtection="1">
      <alignment horizontal="left" wrapText="1"/>
      <protection locked="0"/>
    </xf>
    <xf numFmtId="0" fontId="24" fillId="34" borderId="12" xfId="0" applyFont="1" applyFill="1" applyBorder="1" applyAlignment="1" applyProtection="1">
      <alignment horizontal="left" wrapText="1"/>
      <protection locked="0"/>
    </xf>
    <xf numFmtId="0" fontId="24" fillId="34" borderId="17" xfId="0" applyFont="1" applyFill="1" applyBorder="1" applyAlignment="1" applyProtection="1">
      <alignment horizontal="left" wrapText="1"/>
      <protection locked="0"/>
    </xf>
    <xf numFmtId="0" fontId="25" fillId="8" borderId="0" xfId="0" applyFont="1" applyFill="1" applyBorder="1" applyAlignment="1" applyProtection="1">
      <alignment horizontal="center"/>
      <protection locked="0"/>
    </xf>
    <xf numFmtId="0" fontId="24" fillId="8" borderId="12" xfId="0" applyFont="1" applyFill="1" applyBorder="1" applyAlignment="1" applyProtection="1">
      <alignment horizontal="left"/>
      <protection locked="0"/>
    </xf>
    <xf numFmtId="0" fontId="24" fillId="34" borderId="12" xfId="0" applyFont="1" applyFill="1" applyBorder="1" applyAlignment="1" applyProtection="1">
      <alignment horizontal="left" wrapText="1"/>
      <protection locked="0"/>
    </xf>
    <xf numFmtId="3" fontId="24" fillId="34" borderId="0" xfId="0" applyNumberFormat="1" applyFont="1" applyFill="1" applyBorder="1" applyAlignment="1" applyProtection="1">
      <alignment horizontal="right"/>
      <protection locked="0"/>
    </xf>
    <xf numFmtId="0" fontId="55" fillId="35" borderId="0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left"/>
      <protection locked="0"/>
    </xf>
    <xf numFmtId="3" fontId="24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24" fillId="34" borderId="12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right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56" fillId="37" borderId="21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4" fillId="34" borderId="12" xfId="0" applyFont="1" applyFill="1" applyBorder="1" applyAlignment="1" applyProtection="1">
      <alignment horizontal="left"/>
      <protection locked="0"/>
    </xf>
    <xf numFmtId="0" fontId="0" fillId="37" borderId="21" xfId="0" applyFill="1" applyBorder="1" applyAlignment="1" applyProtection="1">
      <alignment horizontal="center"/>
      <protection locked="0"/>
    </xf>
    <xf numFmtId="0" fontId="24" fillId="34" borderId="26" xfId="0" applyFont="1" applyFill="1" applyBorder="1" applyAlignment="1" applyProtection="1">
      <alignment horizontal="left"/>
      <protection locked="0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24" fillId="34" borderId="26" xfId="0" applyFont="1" applyFill="1" applyBorder="1" applyAlignment="1" applyProtection="1">
      <alignment horizontal="left" wrapText="1"/>
      <protection locked="0"/>
    </xf>
    <xf numFmtId="0" fontId="24" fillId="34" borderId="28" xfId="0" applyFont="1" applyFill="1" applyBorder="1" applyAlignment="1" applyProtection="1">
      <alignment horizontal="left" wrapText="1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54" fillId="35" borderId="16" xfId="0" applyFont="1" applyFill="1" applyBorder="1" applyAlignment="1" applyProtection="1">
      <alignment horizontal="center" vertical="center"/>
      <protection locked="0"/>
    </xf>
    <xf numFmtId="0" fontId="26" fillId="34" borderId="11" xfId="0" applyFont="1" applyFill="1" applyBorder="1" applyAlignment="1" applyProtection="1">
      <alignment horizontal="center" wrapText="1"/>
      <protection locked="0"/>
    </xf>
    <xf numFmtId="0" fontId="23" fillId="34" borderId="17" xfId="0" applyFont="1" applyFill="1" applyBorder="1" applyAlignment="1" applyProtection="1">
      <alignment horizontal="center" wrapText="1"/>
      <protection locked="0"/>
    </xf>
    <xf numFmtId="0" fontId="24" fillId="0" borderId="16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24" fillId="34" borderId="12" xfId="0" applyFont="1" applyFill="1" applyBorder="1" applyAlignment="1" applyProtection="1">
      <alignment horizontal="left" wrapText="1"/>
      <protection locked="0"/>
    </xf>
    <xf numFmtId="3" fontId="25" fillId="35" borderId="13" xfId="0" applyNumberFormat="1" applyFont="1" applyFill="1" applyBorder="1" applyAlignment="1" applyProtection="1">
      <alignment horizontal="center" vertical="center"/>
      <protection locked="0"/>
    </xf>
    <xf numFmtId="0" fontId="23" fillId="34" borderId="12" xfId="0" applyFont="1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0" fontId="0" fillId="34" borderId="0" xfId="0" applyFill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/>
      <protection locked="0"/>
    </xf>
    <xf numFmtId="0" fontId="26" fillId="34" borderId="22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4" fillId="34" borderId="30" xfId="0" applyFont="1" applyFill="1" applyBorder="1" applyAlignment="1" applyProtection="1">
      <alignment wrapText="1"/>
      <protection locked="0"/>
    </xf>
    <xf numFmtId="0" fontId="0" fillId="34" borderId="31" xfId="0" applyFill="1" applyBorder="1" applyAlignment="1" applyProtection="1">
      <alignment wrapText="1"/>
      <protection locked="0"/>
    </xf>
    <xf numFmtId="0" fontId="0" fillId="34" borderId="32" xfId="0" applyFill="1" applyBorder="1" applyAlignment="1" applyProtection="1">
      <alignment wrapText="1"/>
      <protection locked="0"/>
    </xf>
    <xf numFmtId="0" fontId="26" fillId="34" borderId="33" xfId="0" applyFont="1" applyFill="1" applyBorder="1" applyAlignment="1" applyProtection="1">
      <alignment horizontal="center"/>
      <protection locked="0"/>
    </xf>
    <xf numFmtId="0" fontId="23" fillId="34" borderId="31" xfId="0" applyFont="1" applyFill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wrapText="1"/>
      <protection locked="0"/>
    </xf>
    <xf numFmtId="0" fontId="23" fillId="34" borderId="31" xfId="0" applyFont="1" applyFill="1" applyBorder="1" applyAlignment="1" applyProtection="1">
      <alignment horizontal="center" wrapText="1"/>
      <protection locked="0"/>
    </xf>
    <xf numFmtId="0" fontId="23" fillId="34" borderId="34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0" fontId="0" fillId="34" borderId="25" xfId="0" applyFont="1" applyFill="1" applyBorder="1" applyAlignment="1" applyProtection="1">
      <alignment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4" fillId="34" borderId="36" xfId="0" applyFont="1" applyFill="1" applyBorder="1" applyAlignment="1" applyProtection="1">
      <alignment wrapText="1"/>
      <protection locked="0"/>
    </xf>
    <xf numFmtId="0" fontId="0" fillId="34" borderId="26" xfId="0" applyFill="1" applyBorder="1" applyAlignment="1" applyProtection="1">
      <alignment wrapText="1"/>
      <protection locked="0"/>
    </xf>
    <xf numFmtId="0" fontId="0" fillId="34" borderId="27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6" fillId="12" borderId="10" xfId="0" applyFont="1" applyFill="1" applyBorder="1" applyAlignment="1" applyProtection="1">
      <alignment horizontal="center"/>
      <protection locked="0"/>
    </xf>
    <xf numFmtId="0" fontId="26" fillId="12" borderId="10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0" fillId="0" borderId="21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26" fillId="34" borderId="37" xfId="0" applyFont="1" applyFill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24" fillId="34" borderId="31" xfId="0" applyFont="1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/>
      <protection locked="0"/>
    </xf>
    <xf numFmtId="49" fontId="26" fillId="0" borderId="21" xfId="0" applyNumberFormat="1" applyFont="1" applyBorder="1" applyAlignment="1" applyProtection="1">
      <alignment horizontal="center" vertical="center"/>
      <protection locked="0"/>
    </xf>
    <xf numFmtId="49" fontId="2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6" fillId="12" borderId="20" xfId="0" applyNumberFormat="1" applyFont="1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>
      <alignment horizontal="center" vertical="center"/>
    </xf>
    <xf numFmtId="49" fontId="26" fillId="12" borderId="12" xfId="0" applyNumberFormat="1" applyFont="1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13" xfId="0" applyFill="1" applyBorder="1" applyAlignment="1" applyProtection="1">
      <alignment horizontal="center" vertical="center"/>
      <protection locked="0"/>
    </xf>
    <xf numFmtId="49" fontId="2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49" fontId="26" fillId="37" borderId="21" xfId="0" applyNumberFormat="1" applyFont="1" applyFill="1" applyBorder="1" applyAlignment="1" applyProtection="1">
      <alignment horizontal="center" vertical="center"/>
      <protection locked="0"/>
    </xf>
    <xf numFmtId="49" fontId="24" fillId="34" borderId="37" xfId="0" applyNumberFormat="1" applyFont="1" applyFill="1" applyBorder="1" applyAlignment="1" applyProtection="1">
      <alignment horizontal="left" vertical="center"/>
      <protection locked="0"/>
    </xf>
    <xf numFmtId="49" fontId="24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>
      <alignment horizontal="left" vertical="center"/>
    </xf>
    <xf numFmtId="49" fontId="24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24" fillId="34" borderId="26" xfId="0" applyFont="1" applyFill="1" applyBorder="1" applyAlignment="1" applyProtection="1">
      <alignment horizontal="left" vertical="center"/>
      <protection locked="0"/>
    </xf>
    <xf numFmtId="0" fontId="24" fillId="34" borderId="26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49" fontId="24" fillId="34" borderId="0" xfId="0" applyNumberFormat="1" applyFont="1" applyFill="1" applyBorder="1" applyAlignment="1" applyProtection="1">
      <alignment horizontal="left" vertical="center"/>
      <protection locked="0"/>
    </xf>
    <xf numFmtId="49" fontId="24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>
      <alignment horizontal="center"/>
    </xf>
    <xf numFmtId="0" fontId="55" fillId="35" borderId="40" xfId="0" applyFont="1" applyFill="1" applyBorder="1" applyAlignment="1">
      <alignment horizontal="center" vertical="center"/>
    </xf>
    <xf numFmtId="0" fontId="56" fillId="35" borderId="41" xfId="0" applyFont="1" applyFill="1" applyBorder="1" applyAlignment="1">
      <alignment horizontal="center" vertical="center"/>
    </xf>
    <xf numFmtId="0" fontId="56" fillId="35" borderId="4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56" fillId="35" borderId="35" xfId="0" applyFont="1" applyFill="1" applyBorder="1" applyAlignment="1">
      <alignment horizontal="center" vertical="center"/>
    </xf>
    <xf numFmtId="0" fontId="56" fillId="35" borderId="43" xfId="0" applyFont="1" applyFill="1" applyBorder="1" applyAlignment="1">
      <alignment horizontal="center" vertical="center"/>
    </xf>
    <xf numFmtId="0" fontId="56" fillId="35" borderId="44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34" borderId="25" xfId="0" applyFont="1" applyFill="1" applyBorder="1" applyAlignment="1" applyProtection="1">
      <alignment horizontal="center" vertical="center"/>
      <protection locked="0"/>
    </xf>
    <xf numFmtId="0" fontId="26" fillId="34" borderId="24" xfId="0" applyFont="1" applyFill="1" applyBorder="1" applyAlignment="1" applyProtection="1">
      <alignment horizontal="center" vertical="center"/>
      <protection locked="0"/>
    </xf>
    <xf numFmtId="0" fontId="54" fillId="35" borderId="39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4" borderId="44" xfId="0" applyFill="1" applyBorder="1" applyAlignment="1">
      <alignment/>
    </xf>
    <xf numFmtId="0" fontId="54" fillId="35" borderId="46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4" fillId="34" borderId="50" xfId="0" applyFont="1" applyFill="1" applyBorder="1" applyAlignment="1" applyProtection="1">
      <alignment horizontal="left" vertical="center"/>
      <protection locked="0"/>
    </xf>
    <xf numFmtId="0" fontId="24" fillId="34" borderId="51" xfId="0" applyFont="1" applyFill="1" applyBorder="1" applyAlignment="1" applyProtection="1">
      <alignment horizontal="left" vertical="center"/>
      <protection locked="0"/>
    </xf>
    <xf numFmtId="0" fontId="24" fillId="34" borderId="52" xfId="0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4" fillId="34" borderId="13" xfId="0" applyFont="1" applyFill="1" applyBorder="1" applyAlignment="1" applyProtection="1">
      <alignment horizontal="left" vertical="center"/>
      <protection locked="0"/>
    </xf>
    <xf numFmtId="0" fontId="24" fillId="34" borderId="10" xfId="0" applyFont="1" applyFill="1" applyBorder="1" applyAlignment="1" applyProtection="1">
      <alignment horizontal="left" vertical="center"/>
      <protection locked="0"/>
    </xf>
    <xf numFmtId="0" fontId="24" fillId="34" borderId="11" xfId="0" applyFont="1" applyFill="1" applyBorder="1" applyAlignment="1" applyProtection="1">
      <alignment horizontal="left" vertical="center"/>
      <protection locked="0"/>
    </xf>
    <xf numFmtId="0" fontId="26" fillId="8" borderId="0" xfId="0" applyFont="1" applyFill="1" applyBorder="1" applyAlignment="1">
      <alignment horizontal="center" vertical="center"/>
    </xf>
    <xf numFmtId="0" fontId="54" fillId="38" borderId="21" xfId="0" applyFont="1" applyFill="1" applyBorder="1" applyAlignment="1">
      <alignment horizontal="center" vertical="center"/>
    </xf>
    <xf numFmtId="0" fontId="30" fillId="34" borderId="30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0" fillId="34" borderId="35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4" fillId="34" borderId="41" xfId="0" applyFont="1" applyFill="1" applyBorder="1" applyAlignment="1" applyProtection="1">
      <alignment horizontal="left" vertical="center" wrapText="1"/>
      <protection locked="0"/>
    </xf>
    <xf numFmtId="0" fontId="24" fillId="34" borderId="0" xfId="0" applyFont="1" applyFill="1" applyBorder="1" applyAlignment="1">
      <alignment/>
    </xf>
    <xf numFmtId="0" fontId="24" fillId="34" borderId="0" xfId="0" applyFont="1" applyFill="1" applyBorder="1" applyAlignment="1" applyProtection="1">
      <alignment/>
      <protection locked="0"/>
    </xf>
    <xf numFmtId="0" fontId="24" fillId="34" borderId="26" xfId="0" applyFont="1" applyFill="1" applyBorder="1" applyAlignment="1" applyProtection="1">
      <alignment horizontal="left" vertical="center" wrapText="1"/>
      <protection locked="0"/>
    </xf>
    <xf numFmtId="0" fontId="26" fillId="0" borderId="51" xfId="0" applyFont="1" applyBorder="1" applyAlignment="1">
      <alignment horizontal="center" vertical="center"/>
    </xf>
    <xf numFmtId="0" fontId="24" fillId="34" borderId="33" xfId="0" applyFont="1" applyFill="1" applyBorder="1" applyAlignment="1" applyProtection="1">
      <alignment horizontal="left" vertical="center" wrapText="1"/>
      <protection locked="0"/>
    </xf>
    <xf numFmtId="0" fontId="24" fillId="34" borderId="31" xfId="0" applyFont="1" applyFill="1" applyBorder="1" applyAlignment="1" applyProtection="1">
      <alignment horizontal="left" vertical="center" wrapText="1"/>
      <protection locked="0"/>
    </xf>
    <xf numFmtId="49" fontId="26" fillId="34" borderId="0" xfId="0" applyNumberFormat="1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34" borderId="36" xfId="0" applyFont="1" applyFill="1" applyBorder="1" applyAlignment="1" applyProtection="1">
      <alignment horizontal="left" vertical="center" wrapText="1"/>
      <protection locked="0"/>
    </xf>
    <xf numFmtId="0" fontId="54" fillId="34" borderId="22" xfId="0" applyFont="1" applyFill="1" applyBorder="1" applyAlignment="1">
      <alignment horizontal="center" vertical="center"/>
    </xf>
    <xf numFmtId="0" fontId="56" fillId="38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24" fillId="0" borderId="16" xfId="0" applyNumberFormat="1" applyFont="1" applyBorder="1" applyAlignment="1" applyProtection="1">
      <alignment horizontal="center" vertical="center"/>
      <protection hidden="1"/>
    </xf>
    <xf numFmtId="0" fontId="24" fillId="34" borderId="32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center" vertical="center"/>
    </xf>
    <xf numFmtId="0" fontId="24" fillId="34" borderId="0" xfId="0" applyFont="1" applyFill="1" applyAlignment="1">
      <alignment/>
    </xf>
    <xf numFmtId="10" fontId="24" fillId="0" borderId="40" xfId="0" applyNumberFormat="1" applyFont="1" applyBorder="1" applyAlignment="1" applyProtection="1">
      <alignment/>
      <protection hidden="1"/>
    </xf>
    <xf numFmtId="10" fontId="0" fillId="0" borderId="42" xfId="0" applyNumberFormat="1" applyBorder="1" applyAlignment="1" applyProtection="1">
      <alignment/>
      <protection hidden="1"/>
    </xf>
    <xf numFmtId="0" fontId="24" fillId="34" borderId="28" xfId="0" applyFont="1" applyFill="1" applyBorder="1" applyAlignment="1" applyProtection="1">
      <alignment horizontal="left" vertical="center" wrapText="1"/>
      <protection locked="0"/>
    </xf>
    <xf numFmtId="3" fontId="24" fillId="34" borderId="0" xfId="0" applyNumberFormat="1" applyFont="1" applyFill="1" applyAlignment="1">
      <alignment/>
    </xf>
    <xf numFmtId="10" fontId="0" fillId="0" borderId="35" xfId="0" applyNumberFormat="1" applyBorder="1" applyAlignment="1" applyProtection="1">
      <alignment/>
      <protection hidden="1"/>
    </xf>
    <xf numFmtId="10" fontId="0" fillId="0" borderId="44" xfId="0" applyNumberFormat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left" vertical="center" wrapText="1"/>
      <protection locked="0"/>
    </xf>
    <xf numFmtId="0" fontId="24" fillId="34" borderId="0" xfId="0" applyFont="1" applyFill="1" applyAlignment="1" applyProtection="1">
      <alignment/>
      <protection locked="0"/>
    </xf>
    <xf numFmtId="0" fontId="24" fillId="0" borderId="40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3" fontId="24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3" fontId="26" fillId="34" borderId="0" xfId="0" applyNumberFormat="1" applyFont="1" applyFill="1" applyBorder="1" applyAlignment="1">
      <alignment horizontal="center" vertical="center"/>
    </xf>
    <xf numFmtId="0" fontId="24" fillId="34" borderId="14" xfId="0" applyFont="1" applyFill="1" applyBorder="1" applyAlignment="1" applyProtection="1">
      <alignment horizontal="left" vertical="center" wrapText="1"/>
      <protection locked="0"/>
    </xf>
    <xf numFmtId="0" fontId="26" fillId="34" borderId="40" xfId="0" applyFont="1" applyFill="1" applyBorder="1" applyAlignment="1" applyProtection="1">
      <alignment horizontal="left" vertical="center" wrapText="1"/>
      <protection locked="0"/>
    </xf>
    <xf numFmtId="0" fontId="26" fillId="34" borderId="41" xfId="0" applyFont="1" applyFill="1" applyBorder="1" applyAlignment="1" applyProtection="1">
      <alignment horizontal="left" vertical="center" wrapText="1"/>
      <protection locked="0"/>
    </xf>
    <xf numFmtId="0" fontId="26" fillId="34" borderId="56" xfId="0" applyFont="1" applyFill="1" applyBorder="1" applyAlignment="1" applyProtection="1">
      <alignment horizontal="left" vertical="center" wrapText="1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34" borderId="22" xfId="0" applyFont="1" applyFill="1" applyBorder="1" applyAlignment="1" applyProtection="1">
      <alignment horizontal="left" vertical="center" wrapText="1"/>
      <protection locked="0"/>
    </xf>
    <xf numFmtId="0" fontId="26" fillId="34" borderId="0" xfId="0" applyFont="1" applyFill="1" applyBorder="1" applyAlignment="1" applyProtection="1">
      <alignment horizontal="left" vertical="center" wrapText="1"/>
      <protection locked="0"/>
    </xf>
    <xf numFmtId="0" fontId="26" fillId="34" borderId="23" xfId="0" applyFont="1" applyFill="1" applyBorder="1" applyAlignment="1" applyProtection="1">
      <alignment horizontal="left" vertical="center" wrapText="1"/>
      <protection locked="0"/>
    </xf>
    <xf numFmtId="0" fontId="56" fillId="35" borderId="0" xfId="0" applyFont="1" applyFill="1" applyBorder="1" applyAlignment="1">
      <alignment horizontal="center" vertical="center"/>
    </xf>
    <xf numFmtId="0" fontId="56" fillId="35" borderId="47" xfId="0" applyFont="1" applyFill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4" fillId="34" borderId="51" xfId="0" applyFont="1" applyFill="1" applyBorder="1" applyAlignment="1" applyProtection="1">
      <alignment horizontal="left" vertical="center" wrapText="1"/>
      <protection locked="0"/>
    </xf>
    <xf numFmtId="0" fontId="24" fillId="34" borderId="52" xfId="0" applyFont="1" applyFill="1" applyBorder="1" applyAlignment="1" applyProtection="1">
      <alignment horizontal="left" vertical="center" wrapText="1"/>
      <protection locked="0"/>
    </xf>
    <xf numFmtId="1" fontId="0" fillId="0" borderId="18" xfId="0" applyNumberFormat="1" applyBorder="1" applyAlignment="1" applyProtection="1">
      <alignment horizontal="center" vertical="center"/>
      <protection hidden="1"/>
    </xf>
    <xf numFmtId="1" fontId="0" fillId="0" borderId="19" xfId="0" applyNumberFormat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0" fontId="30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24" fillId="34" borderId="59" xfId="0" applyFont="1" applyFill="1" applyBorder="1" applyAlignment="1" applyProtection="1">
      <alignment horizontal="left" vertical="center" wrapText="1"/>
      <protection locked="0"/>
    </xf>
    <xf numFmtId="0" fontId="24" fillId="34" borderId="24" xfId="0" applyFont="1" applyFill="1" applyBorder="1" applyAlignment="1" applyProtection="1">
      <alignment horizontal="left" vertical="center" wrapText="1"/>
      <protection locked="0"/>
    </xf>
    <xf numFmtId="0" fontId="24" fillId="3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26" fillId="34" borderId="60" xfId="0" applyFont="1" applyFill="1" applyBorder="1" applyAlignment="1">
      <alignment horizontal="center" vertical="center"/>
    </xf>
    <xf numFmtId="0" fontId="30" fillId="34" borderId="12" xfId="0" applyFont="1" applyFill="1" applyBorder="1" applyAlignment="1" applyProtection="1">
      <alignment horizontal="left" vertical="center" wrapText="1"/>
      <protection locked="0"/>
    </xf>
    <xf numFmtId="0" fontId="30" fillId="34" borderId="17" xfId="0" applyFont="1" applyFill="1" applyBorder="1" applyAlignment="1" applyProtection="1">
      <alignment horizontal="left" vertical="center" wrapText="1"/>
      <protection locked="0"/>
    </xf>
    <xf numFmtId="0" fontId="24" fillId="34" borderId="45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/>
    </xf>
    <xf numFmtId="0" fontId="24" fillId="34" borderId="11" xfId="0" applyFont="1" applyFill="1" applyBorder="1" applyAlignment="1" applyProtection="1">
      <alignment horizontal="left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left" vertical="center" wrapText="1"/>
      <protection locked="0"/>
    </xf>
    <xf numFmtId="0" fontId="26" fillId="34" borderId="11" xfId="0" applyFont="1" applyFill="1" applyBorder="1" applyAlignment="1" applyProtection="1">
      <alignment horizontal="left" vertical="center" wrapText="1"/>
      <protection locked="0"/>
    </xf>
    <xf numFmtId="49" fontId="24" fillId="34" borderId="0" xfId="0" applyNumberFormat="1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6" fillId="34" borderId="40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 applyProtection="1">
      <alignment horizontal="left" vertical="center" wrapText="1"/>
      <protection locked="0"/>
    </xf>
    <xf numFmtId="0" fontId="24" fillId="34" borderId="22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Alignment="1">
      <alignment horizontal="center"/>
    </xf>
    <xf numFmtId="0" fontId="24" fillId="34" borderId="20" xfId="0" applyFont="1" applyFill="1" applyBorder="1" applyAlignment="1">
      <alignment horizontal="center" vertical="center"/>
    </xf>
    <xf numFmtId="0" fontId="26" fillId="34" borderId="20" xfId="0" applyFont="1" applyFill="1" applyBorder="1" applyAlignment="1" applyProtection="1">
      <alignment horizontal="left" vertical="center" wrapText="1"/>
      <protection locked="0"/>
    </xf>
    <xf numFmtId="0" fontId="26" fillId="34" borderId="12" xfId="0" applyFont="1" applyFill="1" applyBorder="1" applyAlignment="1" applyProtection="1">
      <alignment horizontal="left" vertical="center" wrapText="1"/>
      <protection locked="0"/>
    </xf>
    <xf numFmtId="0" fontId="26" fillId="34" borderId="13" xfId="0" applyFont="1" applyFill="1" applyBorder="1" applyAlignment="1" applyProtection="1">
      <alignment horizontal="left" vertical="center" wrapText="1"/>
      <protection locked="0"/>
    </xf>
    <xf numFmtId="1" fontId="24" fillId="0" borderId="16" xfId="0" applyNumberFormat="1" applyFon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0" fontId="24" fillId="34" borderId="62" xfId="0" applyFont="1" applyFill="1" applyBorder="1" applyAlignment="1">
      <alignment horizontal="center" vertical="center"/>
    </xf>
    <xf numFmtId="0" fontId="24" fillId="34" borderId="63" xfId="0" applyFont="1" applyFill="1" applyBorder="1" applyAlignment="1" applyProtection="1">
      <alignment horizontal="left" vertical="center" wrapText="1"/>
      <protection locked="0"/>
    </xf>
    <xf numFmtId="0" fontId="24" fillId="34" borderId="64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4" fillId="34" borderId="22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24" fillId="34" borderId="16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1" fontId="26" fillId="0" borderId="16" xfId="0" applyNumberFormat="1" applyFont="1" applyBorder="1" applyAlignment="1" applyProtection="1">
      <alignment horizontal="center" vertical="center"/>
      <protection locked="0"/>
    </xf>
    <xf numFmtId="1" fontId="23" fillId="0" borderId="18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6" fillId="37" borderId="16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0" fontId="24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30" fillId="34" borderId="16" xfId="0" applyFont="1" applyFill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>
      <alignment horizontal="left" vertical="center" wrapText="1"/>
    </xf>
    <xf numFmtId="0" fontId="32" fillId="0" borderId="65" xfId="0" applyFont="1" applyBorder="1" applyAlignment="1">
      <alignment horizontal="left" vertical="center" wrapText="1"/>
    </xf>
    <xf numFmtId="0" fontId="24" fillId="34" borderId="29" xfId="0" applyFon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4" fillId="34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left" vertical="center" wrapText="1"/>
    </xf>
    <xf numFmtId="3" fontId="24" fillId="0" borderId="16" xfId="0" applyNumberFormat="1" applyFont="1" applyBorder="1" applyAlignment="1" applyProtection="1">
      <alignment horizontal="center"/>
      <protection locked="0"/>
    </xf>
    <xf numFmtId="0" fontId="26" fillId="0" borderId="60" xfId="0" applyFont="1" applyBorder="1" applyAlignment="1">
      <alignment horizontal="center" vertical="center"/>
    </xf>
    <xf numFmtId="0" fontId="24" fillId="34" borderId="66" xfId="0" applyFont="1" applyFill="1" applyBorder="1" applyAlignment="1" applyProtection="1">
      <alignment horizontal="left" vertical="center" wrapText="1"/>
      <protection locked="0"/>
    </xf>
    <xf numFmtId="0" fontId="26" fillId="34" borderId="51" xfId="0" applyFont="1" applyFill="1" applyBorder="1" applyAlignment="1" applyProtection="1">
      <alignment horizontal="left" vertical="center" wrapText="1"/>
      <protection locked="0"/>
    </xf>
    <xf numFmtId="0" fontId="26" fillId="34" borderId="30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vertical="center"/>
    </xf>
    <xf numFmtId="0" fontId="24" fillId="0" borderId="16" xfId="0" applyFont="1" applyBorder="1" applyAlignment="1" applyProtection="1">
      <alignment/>
      <protection locked="0"/>
    </xf>
    <xf numFmtId="0" fontId="26" fillId="0" borderId="3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28" xfId="0" applyFont="1" applyBorder="1" applyAlignment="1" applyProtection="1">
      <alignment horizontal="left" vertical="center" wrapText="1"/>
      <protection locked="0"/>
    </xf>
    <xf numFmtId="3" fontId="24" fillId="0" borderId="16" xfId="0" applyNumberFormat="1" applyFont="1" applyBorder="1" applyAlignment="1" applyProtection="1">
      <alignment/>
      <protection locked="0"/>
    </xf>
    <xf numFmtId="0" fontId="26" fillId="34" borderId="33" xfId="0" applyFont="1" applyFill="1" applyBorder="1" applyAlignment="1">
      <alignment horizontal="center" vertical="center"/>
    </xf>
    <xf numFmtId="0" fontId="24" fillId="0" borderId="20" xfId="0" applyFont="1" applyBorder="1" applyAlignment="1">
      <alignment wrapText="1"/>
    </xf>
    <xf numFmtId="0" fontId="0" fillId="0" borderId="12" xfId="0" applyBorder="1" applyAlignment="1">
      <alignment wrapText="1"/>
    </xf>
    <xf numFmtId="0" fontId="24" fillId="0" borderId="29" xfId="0" applyFont="1" applyBorder="1" applyAlignment="1" applyProtection="1">
      <alignment/>
      <protection locked="0"/>
    </xf>
    <xf numFmtId="0" fontId="24" fillId="34" borderId="16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26" fillId="34" borderId="24" xfId="0" applyFont="1" applyFill="1" applyBorder="1" applyAlignment="1">
      <alignment horizontal="center" vertical="center"/>
    </xf>
    <xf numFmtId="0" fontId="24" fillId="0" borderId="12" xfId="0" applyFont="1" applyBorder="1" applyAlignment="1" applyProtection="1">
      <alignment horizontal="left" wrapText="1"/>
      <protection locked="0"/>
    </xf>
    <xf numFmtId="0" fontId="24" fillId="0" borderId="13" xfId="0" applyFont="1" applyBorder="1" applyAlignment="1" applyProtection="1">
      <alignment horizontal="left" wrapText="1"/>
      <protection locked="0"/>
    </xf>
    <xf numFmtId="0" fontId="24" fillId="0" borderId="21" xfId="0" applyFont="1" applyBorder="1" applyAlignment="1" applyProtection="1">
      <alignment/>
      <protection locked="0"/>
    </xf>
    <xf numFmtId="0" fontId="24" fillId="34" borderId="18" xfId="0" applyFont="1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24" fillId="34" borderId="67" xfId="0" applyFont="1" applyFill="1" applyBorder="1" applyAlignment="1">
      <alignment horizontal="center" vertical="center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4" fillId="0" borderId="64" xfId="0" applyFont="1" applyBorder="1" applyAlignment="1" applyProtection="1">
      <alignment horizontal="left" vertical="center" wrapText="1"/>
      <protection locked="0"/>
    </xf>
    <xf numFmtId="9" fontId="26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 applyProtection="1">
      <alignment horizontal="center" vertical="center"/>
      <protection locked="0"/>
    </xf>
    <xf numFmtId="0" fontId="26" fillId="34" borderId="41" xfId="0" applyNumberFormat="1" applyFont="1" applyFill="1" applyBorder="1" applyAlignment="1" applyProtection="1">
      <alignment horizontal="left" wrapText="1"/>
      <protection locked="0"/>
    </xf>
    <xf numFmtId="0" fontId="26" fillId="34" borderId="0" xfId="0" applyNumberFormat="1" applyFont="1" applyFill="1" applyAlignment="1" applyProtection="1">
      <alignment horizontal="left" wrapText="1"/>
      <protection locked="0"/>
    </xf>
    <xf numFmtId="0" fontId="24" fillId="0" borderId="40" xfId="0" applyFont="1" applyFill="1" applyBorder="1" applyAlignment="1" applyProtection="1">
      <alignment horizontal="center"/>
      <protection locked="0"/>
    </xf>
    <xf numFmtId="0" fontId="24" fillId="0" borderId="41" xfId="0" applyFont="1" applyFill="1" applyBorder="1" applyAlignment="1" applyProtection="1">
      <alignment horizontal="center"/>
      <protection locked="0"/>
    </xf>
    <xf numFmtId="0" fontId="24" fillId="0" borderId="42" xfId="0" applyFont="1" applyFill="1" applyBorder="1" applyAlignment="1" applyProtection="1">
      <alignment horizontal="center"/>
      <protection locked="0"/>
    </xf>
    <xf numFmtId="0" fontId="24" fillId="34" borderId="0" xfId="0" applyFont="1" applyFill="1" applyAlignment="1" applyProtection="1">
      <alignment/>
      <protection locked="0"/>
    </xf>
    <xf numFmtId="0" fontId="24" fillId="0" borderId="22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47" xfId="0" applyFont="1" applyFill="1" applyBorder="1" applyAlignment="1" applyProtection="1">
      <alignment horizontal="center"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24" fillId="0" borderId="35" xfId="0" applyFont="1" applyFill="1" applyBorder="1" applyAlignment="1" applyProtection="1">
      <alignment horizontal="center"/>
      <protection locked="0"/>
    </xf>
    <xf numFmtId="0" fontId="24" fillId="0" borderId="43" xfId="0" applyFont="1" applyFill="1" applyBorder="1" applyAlignment="1" applyProtection="1">
      <alignment horizontal="center"/>
      <protection locked="0"/>
    </xf>
    <xf numFmtId="0" fontId="24" fillId="0" borderId="44" xfId="0" applyFont="1" applyFill="1" applyBorder="1" applyAlignment="1" applyProtection="1">
      <alignment horizontal="center"/>
      <protection locked="0"/>
    </xf>
    <xf numFmtId="3" fontId="23" fillId="34" borderId="0" xfId="0" applyNumberFormat="1" applyFont="1" applyFill="1" applyAlignment="1" applyProtection="1">
      <alignment horizontal="right"/>
      <protection locked="0"/>
    </xf>
    <xf numFmtId="3" fontId="23" fillId="34" borderId="0" xfId="0" applyNumberFormat="1" applyFont="1" applyFill="1" applyBorder="1" applyAlignment="1" applyProtection="1">
      <alignment horizontal="right"/>
      <protection locked="0"/>
    </xf>
    <xf numFmtId="0" fontId="24" fillId="34" borderId="26" xfId="0" applyFont="1" applyFill="1" applyBorder="1" applyAlignment="1" applyProtection="1">
      <alignment horizontal="center"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3" fontId="23" fillId="34" borderId="0" xfId="0" applyNumberFormat="1" applyFont="1" applyFill="1" applyAlignment="1" applyProtection="1">
      <alignment horizontal="right"/>
      <protection locked="0"/>
    </xf>
    <xf numFmtId="3" fontId="26" fillId="34" borderId="24" xfId="0" applyNumberFormat="1" applyFont="1" applyFill="1" applyBorder="1" applyAlignment="1" applyProtection="1">
      <alignment horizontal="right" wrapText="1"/>
      <protection locked="0"/>
    </xf>
    <xf numFmtId="3" fontId="26" fillId="34" borderId="0" xfId="0" applyNumberFormat="1" applyFont="1" applyFill="1" applyAlignment="1" applyProtection="1">
      <alignment horizontal="right" wrapText="1"/>
      <protection locked="0"/>
    </xf>
    <xf numFmtId="3" fontId="0" fillId="0" borderId="40" xfId="0" applyNumberFormat="1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 horizontal="right"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0" fontId="24" fillId="34" borderId="31" xfId="0" applyFont="1" applyFill="1" applyBorder="1" applyAlignment="1" applyProtection="1">
      <alignment horizontal="center"/>
      <protection locked="0"/>
    </xf>
    <xf numFmtId="0" fontId="26" fillId="34" borderId="31" xfId="0" applyFont="1" applyFill="1" applyBorder="1" applyAlignment="1" applyProtection="1">
      <alignment horizontal="center" wrapText="1"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 horizontal="right"/>
      <protection locked="0"/>
    </xf>
    <xf numFmtId="3" fontId="0" fillId="0" borderId="43" xfId="0" applyNumberFormat="1" applyFont="1" applyFill="1" applyBorder="1" applyAlignment="1" applyProtection="1">
      <alignment horizontal="right"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0" fontId="24" fillId="34" borderId="26" xfId="0" applyFont="1" applyFill="1" applyBorder="1" applyAlignment="1" applyProtection="1">
      <alignment horizontal="center"/>
      <protection locked="0"/>
    </xf>
    <xf numFmtId="0" fontId="26" fillId="34" borderId="26" xfId="0" applyFont="1" applyFill="1" applyBorder="1" applyAlignment="1" applyProtection="1">
      <alignment horizontal="center" wrapText="1"/>
      <protection locked="0"/>
    </xf>
    <xf numFmtId="0" fontId="24" fillId="34" borderId="0" xfId="0" applyFont="1" applyFill="1" applyAlignment="1" applyProtection="1">
      <alignment/>
      <protection locked="0"/>
    </xf>
    <xf numFmtId="0" fontId="24" fillId="0" borderId="40" xfId="0" applyFont="1" applyFill="1" applyBorder="1" applyAlignment="1" applyProtection="1">
      <alignment horizontal="left" wrapText="1"/>
      <protection locked="0"/>
    </xf>
    <xf numFmtId="0" fontId="24" fillId="0" borderId="41" xfId="0" applyFont="1" applyFill="1" applyBorder="1" applyAlignment="1" applyProtection="1">
      <alignment horizontal="left" wrapText="1"/>
      <protection locked="0"/>
    </xf>
    <xf numFmtId="0" fontId="24" fillId="0" borderId="42" xfId="0" applyFont="1" applyFill="1" applyBorder="1" applyAlignment="1" applyProtection="1">
      <alignment horizontal="left" wrapText="1"/>
      <protection locked="0"/>
    </xf>
    <xf numFmtId="3" fontId="23" fillId="34" borderId="0" xfId="0" applyNumberFormat="1" applyFont="1" applyFill="1" applyAlignment="1" applyProtection="1">
      <alignment horizontal="right" wrapText="1"/>
      <protection locked="0"/>
    </xf>
    <xf numFmtId="0" fontId="24" fillId="0" borderId="22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4" fillId="0" borderId="47" xfId="0" applyFont="1" applyFill="1" applyBorder="1" applyAlignment="1" applyProtection="1">
      <alignment horizontal="left" wrapText="1"/>
      <protection locked="0"/>
    </xf>
    <xf numFmtId="3" fontId="23" fillId="0" borderId="16" xfId="0" applyNumberFormat="1" applyFont="1" applyFill="1" applyBorder="1" applyAlignment="1" applyProtection="1">
      <alignment horizontal="right"/>
      <protection locked="0"/>
    </xf>
    <xf numFmtId="3" fontId="23" fillId="0" borderId="18" xfId="0" applyNumberFormat="1" applyFont="1" applyFill="1" applyBorder="1" applyAlignment="1" applyProtection="1">
      <alignment horizontal="right"/>
      <protection locked="0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0" fontId="24" fillId="0" borderId="35" xfId="0" applyFont="1" applyFill="1" applyBorder="1" applyAlignment="1" applyProtection="1">
      <alignment horizontal="left" wrapText="1"/>
      <protection locked="0"/>
    </xf>
    <xf numFmtId="0" fontId="24" fillId="0" borderId="43" xfId="0" applyFont="1" applyFill="1" applyBorder="1" applyAlignment="1" applyProtection="1">
      <alignment horizontal="left" wrapText="1"/>
      <protection locked="0"/>
    </xf>
    <xf numFmtId="0" fontId="24" fillId="0" borderId="44" xfId="0" applyFont="1" applyFill="1" applyBorder="1" applyAlignment="1" applyProtection="1">
      <alignment horizontal="left" wrapText="1"/>
      <protection locked="0"/>
    </xf>
    <xf numFmtId="0" fontId="24" fillId="34" borderId="0" xfId="0" applyFont="1" applyFill="1" applyAlignment="1" applyProtection="1">
      <alignment horizontal="left" wrapText="1"/>
      <protection locked="0"/>
    </xf>
    <xf numFmtId="0" fontId="24" fillId="34" borderId="0" xfId="0" applyFont="1" applyFill="1" applyBorder="1" applyAlignment="1" applyProtection="1">
      <alignment horizontal="left" wrapText="1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 horizontal="center"/>
      <protection locked="0"/>
    </xf>
    <xf numFmtId="3" fontId="26" fillId="34" borderId="0" xfId="0" applyNumberFormat="1" applyFont="1" applyFill="1" applyBorder="1" applyAlignment="1" applyProtection="1">
      <alignment horizontal="right" wrapText="1"/>
      <protection locked="0"/>
    </xf>
    <xf numFmtId="0" fontId="24" fillId="34" borderId="47" xfId="0" applyFont="1" applyFill="1" applyBorder="1" applyAlignment="1" applyProtection="1">
      <alignment/>
      <protection locked="0"/>
    </xf>
    <xf numFmtId="0" fontId="26" fillId="0" borderId="40" xfId="0" applyFont="1" applyFill="1" applyBorder="1" applyAlignment="1" applyProtection="1">
      <alignment horizontal="right"/>
      <protection locked="0"/>
    </xf>
    <xf numFmtId="0" fontId="26" fillId="0" borderId="41" xfId="0" applyFont="1" applyFill="1" applyBorder="1" applyAlignment="1" applyProtection="1">
      <alignment horizontal="right"/>
      <protection locked="0"/>
    </xf>
    <xf numFmtId="0" fontId="26" fillId="0" borderId="42" xfId="0" applyFont="1" applyFill="1" applyBorder="1" applyAlignment="1" applyProtection="1">
      <alignment horizontal="right"/>
      <protection locked="0"/>
    </xf>
    <xf numFmtId="3" fontId="23" fillId="34" borderId="22" xfId="0" applyNumberFormat="1" applyFont="1" applyFill="1" applyBorder="1" applyAlignment="1" applyProtection="1">
      <alignment horizontal="right"/>
      <protection locked="0"/>
    </xf>
    <xf numFmtId="0" fontId="26" fillId="0" borderId="22" xfId="0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right"/>
      <protection locked="0"/>
    </xf>
    <xf numFmtId="0" fontId="26" fillId="0" borderId="47" xfId="0" applyFont="1" applyFill="1" applyBorder="1" applyAlignment="1" applyProtection="1">
      <alignment horizontal="right"/>
      <protection locked="0"/>
    </xf>
    <xf numFmtId="0" fontId="26" fillId="0" borderId="35" xfId="0" applyFont="1" applyFill="1" applyBorder="1" applyAlignment="1" applyProtection="1">
      <alignment horizontal="right"/>
      <protection locked="0"/>
    </xf>
    <xf numFmtId="0" fontId="26" fillId="0" borderId="43" xfId="0" applyFont="1" applyFill="1" applyBorder="1" applyAlignment="1" applyProtection="1">
      <alignment horizontal="right"/>
      <protection locked="0"/>
    </xf>
    <xf numFmtId="0" fontId="26" fillId="0" borderId="44" xfId="0" applyFont="1" applyFill="1" applyBorder="1" applyAlignment="1" applyProtection="1">
      <alignment horizontal="right"/>
      <protection locked="0"/>
    </xf>
    <xf numFmtId="3" fontId="24" fillId="0" borderId="40" xfId="0" applyNumberFormat="1" applyFont="1" applyBorder="1" applyAlignment="1" applyProtection="1">
      <alignment horizontal="center" vertical="center"/>
      <protection hidden="1"/>
    </xf>
    <xf numFmtId="3" fontId="0" fillId="0" borderId="41" xfId="0" applyNumberFormat="1" applyBorder="1" applyAlignment="1" applyProtection="1">
      <alignment horizontal="center" vertical="center"/>
      <protection hidden="1"/>
    </xf>
    <xf numFmtId="3" fontId="0" fillId="0" borderId="42" xfId="0" applyNumberFormat="1" applyBorder="1" applyAlignment="1" applyProtection="1">
      <alignment horizontal="center" vertical="center"/>
      <protection hidden="1"/>
    </xf>
    <xf numFmtId="3" fontId="24" fillId="34" borderId="0" xfId="0" applyNumberFormat="1" applyFont="1" applyFill="1" applyBorder="1" applyAlignment="1">
      <alignment horizontal="center" vertical="center"/>
    </xf>
    <xf numFmtId="3" fontId="0" fillId="0" borderId="22" xfId="0" applyNumberFormat="1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0" fillId="0" borderId="47" xfId="0" applyNumberFormat="1" applyBorder="1" applyAlignment="1" applyProtection="1">
      <alignment horizontal="center" vertical="center"/>
      <protection hidden="1"/>
    </xf>
    <xf numFmtId="3" fontId="31" fillId="0" borderId="11" xfId="0" applyNumberFormat="1" applyFont="1" applyBorder="1" applyAlignment="1" applyProtection="1">
      <alignment horizontal="center" vertical="center"/>
      <protection hidden="1"/>
    </xf>
    <xf numFmtId="3" fontId="31" fillId="0" borderId="12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 applyProtection="1">
      <alignment horizontal="center" vertical="center"/>
      <protection hidden="1"/>
    </xf>
    <xf numFmtId="3" fontId="24" fillId="0" borderId="12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35" xfId="0" applyNumberFormat="1" applyFont="1" applyBorder="1" applyAlignment="1" applyProtection="1">
      <alignment horizontal="center" vertical="center"/>
      <protection hidden="1"/>
    </xf>
    <xf numFmtId="3" fontId="24" fillId="0" borderId="43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3" fontId="0" fillId="0" borderId="41" xfId="0" applyNumberFormat="1" applyBorder="1" applyAlignment="1" applyProtection="1">
      <alignment/>
      <protection hidden="1"/>
    </xf>
    <xf numFmtId="3" fontId="0" fillId="0" borderId="42" xfId="0" applyNumberFormat="1" applyBorder="1" applyAlignment="1" applyProtection="1">
      <alignment/>
      <protection hidden="1"/>
    </xf>
    <xf numFmtId="3" fontId="24" fillId="34" borderId="0" xfId="0" applyNumberFormat="1" applyFont="1" applyFill="1" applyBorder="1" applyAlignment="1">
      <alignment/>
    </xf>
    <xf numFmtId="3" fontId="24" fillId="34" borderId="0" xfId="0" applyNumberFormat="1" applyFont="1" applyFill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hidden="1"/>
    </xf>
    <xf numFmtId="3" fontId="0" fillId="0" borderId="43" xfId="0" applyNumberFormat="1" applyBorder="1" applyAlignment="1" applyProtection="1">
      <alignment/>
      <protection hidden="1"/>
    </xf>
    <xf numFmtId="3" fontId="0" fillId="0" borderId="44" xfId="0" applyNumberFormat="1" applyBorder="1" applyAlignment="1" applyProtection="1">
      <alignment/>
      <protection hidden="1"/>
    </xf>
    <xf numFmtId="3" fontId="0" fillId="0" borderId="35" xfId="0" applyNumberFormat="1" applyBorder="1" applyAlignment="1" applyProtection="1">
      <alignment horizontal="center" vertical="center"/>
      <protection hidden="1"/>
    </xf>
    <xf numFmtId="3" fontId="0" fillId="0" borderId="43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3" fontId="26" fillId="0" borderId="40" xfId="0" applyNumberFormat="1" applyFont="1" applyBorder="1" applyAlignment="1" applyProtection="1">
      <alignment horizontal="center" vertical="center"/>
      <protection hidden="1"/>
    </xf>
    <xf numFmtId="3" fontId="24" fillId="0" borderId="16" xfId="0" applyNumberFormat="1" applyFont="1" applyBorder="1" applyAlignment="1" applyProtection="1">
      <alignment horizontal="center" vertical="center"/>
      <protection hidden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3" fillId="0" borderId="41" xfId="0" applyNumberFormat="1" applyFont="1" applyBorder="1" applyAlignment="1" applyProtection="1">
      <alignment horizontal="center" vertical="center"/>
      <protection hidden="1"/>
    </xf>
    <xf numFmtId="3" fontId="23" fillId="0" borderId="42" xfId="0" applyNumberFormat="1" applyFont="1" applyBorder="1" applyAlignment="1" applyProtection="1">
      <alignment horizontal="center" vertical="center"/>
      <protection hidden="1"/>
    </xf>
    <xf numFmtId="3" fontId="23" fillId="0" borderId="35" xfId="0" applyNumberFormat="1" applyFont="1" applyBorder="1" applyAlignment="1" applyProtection="1">
      <alignment horizontal="center" vertical="center"/>
      <protection hidden="1"/>
    </xf>
    <xf numFmtId="3" fontId="23" fillId="0" borderId="43" xfId="0" applyNumberFormat="1" applyFont="1" applyBorder="1" applyAlignment="1" applyProtection="1">
      <alignment horizontal="center" vertical="center"/>
      <protection hidden="1"/>
    </xf>
    <xf numFmtId="3" fontId="23" fillId="0" borderId="44" xfId="0" applyNumberFormat="1" applyFont="1" applyBorder="1" applyAlignment="1" applyProtection="1">
      <alignment horizontal="center" vertical="center"/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3" fontId="0" fillId="0" borderId="19" xfId="0" applyNumberFormat="1" applyBorder="1" applyAlignment="1" applyProtection="1">
      <alignment horizontal="center" vertical="center"/>
      <protection hidden="1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8" xfId="0" applyNumberFormat="1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3" fontId="24" fillId="34" borderId="0" xfId="0" applyNumberFormat="1" applyFont="1" applyFill="1" applyBorder="1" applyAlignment="1">
      <alignment horizontal="center"/>
    </xf>
    <xf numFmtId="3" fontId="26" fillId="34" borderId="56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26" fillId="34" borderId="68" xfId="0" applyNumberFormat="1" applyFon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4" fillId="0" borderId="40" xfId="0" applyNumberFormat="1" applyFont="1" applyBorder="1" applyAlignment="1" applyProtection="1">
      <alignment horizontal="center" vertical="center"/>
      <protection/>
    </xf>
    <xf numFmtId="3" fontId="0" fillId="0" borderId="41" xfId="0" applyNumberFormat="1" applyFont="1" applyBorder="1" applyAlignment="1" applyProtection="1">
      <alignment/>
      <protection/>
    </xf>
    <xf numFmtId="3" fontId="0" fillId="0" borderId="42" xfId="0" applyNumberFormat="1" applyFont="1" applyBorder="1" applyAlignment="1" applyProtection="1">
      <alignment/>
      <protection/>
    </xf>
    <xf numFmtId="3" fontId="0" fillId="0" borderId="41" xfId="0" applyNumberFormat="1" applyBorder="1" applyAlignment="1" applyProtection="1">
      <alignment horizontal="center" vertical="center"/>
      <protection/>
    </xf>
    <xf numFmtId="3" fontId="0" fillId="0" borderId="42" xfId="0" applyNumberFormat="1" applyBorder="1" applyAlignment="1" applyProtection="1">
      <alignment horizontal="center" vertical="center"/>
      <protection/>
    </xf>
    <xf numFmtId="3" fontId="26" fillId="0" borderId="16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3" fontId="26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 applyProtection="1">
      <alignment horizontal="center" vertical="center"/>
      <protection hidden="1"/>
    </xf>
    <xf numFmtId="3" fontId="23" fillId="0" borderId="18" xfId="0" applyNumberFormat="1" applyFont="1" applyBorder="1" applyAlignment="1" applyProtection="1">
      <alignment horizontal="center" vertical="center"/>
      <protection hidden="1"/>
    </xf>
    <xf numFmtId="3" fontId="23" fillId="0" borderId="19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38100</xdr:rowOff>
    </xdr:from>
    <xdr:to>
      <xdr:col>6</xdr:col>
      <xdr:colOff>904875</xdr:colOff>
      <xdr:row>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810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</xdr:row>
      <xdr:rowOff>9525</xdr:rowOff>
    </xdr:from>
    <xdr:to>
      <xdr:col>7</xdr:col>
      <xdr:colOff>76200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8100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57150</xdr:rowOff>
    </xdr:from>
    <xdr:to>
      <xdr:col>6</xdr:col>
      <xdr:colOff>161925</xdr:colOff>
      <xdr:row>4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715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0</xdr:rowOff>
    </xdr:from>
    <xdr:to>
      <xdr:col>6</xdr:col>
      <xdr:colOff>161925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104775</xdr:rowOff>
    </xdr:from>
    <xdr:to>
      <xdr:col>7</xdr:col>
      <xdr:colOff>123825</xdr:colOff>
      <xdr:row>4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4775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0</xdr:row>
      <xdr:rowOff>38100</xdr:rowOff>
    </xdr:from>
    <xdr:to>
      <xdr:col>7</xdr:col>
      <xdr:colOff>47625</xdr:colOff>
      <xdr:row>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810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2</xdr:row>
      <xdr:rowOff>161925</xdr:rowOff>
    </xdr:from>
    <xdr:to>
      <xdr:col>5</xdr:col>
      <xdr:colOff>200025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53340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76200</xdr:rowOff>
    </xdr:from>
    <xdr:to>
      <xdr:col>6</xdr:col>
      <xdr:colOff>28575</xdr:colOff>
      <xdr:row>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620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2</xdr:row>
      <xdr:rowOff>66675</xdr:rowOff>
    </xdr:from>
    <xdr:to>
      <xdr:col>6</xdr:col>
      <xdr:colOff>114300</xdr:colOff>
      <xdr:row>6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3815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5</xdr:col>
      <xdr:colOff>180975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0</xdr:rowOff>
    </xdr:from>
    <xdr:to>
      <xdr:col>6</xdr:col>
      <xdr:colOff>142875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0</xdr:rowOff>
    </xdr:from>
    <xdr:to>
      <xdr:col>5</xdr:col>
      <xdr:colOff>104775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171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6;&#1085;&#1086;&#1083;&#1080;&#1090;\Downloads\300propor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 300.00 "/>
      <sheetName val="НР 300.00.001"/>
      <sheetName val="НР ЭСФ инф. "/>
      <sheetName val="НР по ЭСФ в страны ЕАЭС"/>
      <sheetName val="НР 300.00.002, 300.00.028"/>
      <sheetName val="НР 300.00.003"/>
      <sheetName val="НР 300.00.004"/>
      <sheetName val="НР 300.00.005"/>
      <sheetName val="НР300.00.010,020"/>
      <sheetName val="НР 300.00.011, 300.00.029"/>
      <sheetName val="НР 300.00.013"/>
      <sheetName val="НР ЭСФ зачет"/>
      <sheetName val="НР 300.00.014"/>
      <sheetName val="НР 300.00.015"/>
      <sheetName val="НР 300.00.016I- II"/>
      <sheetName val="НР 300.00.017"/>
      <sheetName val="НР 300.00.018, 019"/>
      <sheetName val="НР 300.00.022"/>
    </sheetNames>
    <sheetDataSet>
      <sheetData sheetId="5">
        <row r="26">
          <cell r="Q26">
            <v>0</v>
          </cell>
        </row>
      </sheetData>
      <sheetData sheetId="9">
        <row r="30">
          <cell r="P30">
            <v>0</v>
          </cell>
          <cell r="Q30">
            <v>0</v>
          </cell>
          <cell r="R30">
            <v>0</v>
          </cell>
        </row>
      </sheetData>
      <sheetData sheetId="17">
        <row r="13">
          <cell r="Q13">
            <v>0</v>
          </cell>
          <cell r="W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tabSelected="1" zoomScalePageLayoutView="0" workbookViewId="0" topLeftCell="A21">
      <selection activeCell="Z118" sqref="Z118"/>
    </sheetView>
  </sheetViews>
  <sheetFormatPr defaultColWidth="8.8515625" defaultRowHeight="15"/>
  <cols>
    <col min="1" max="1" width="5.28125" style="253" customWidth="1"/>
    <col min="2" max="2" width="5.140625" style="253" customWidth="1"/>
    <col min="3" max="3" width="5.8515625" style="253" customWidth="1"/>
    <col min="4" max="4" width="5.28125" style="253" customWidth="1"/>
    <col min="5" max="5" width="4.28125" style="253" customWidth="1"/>
    <col min="6" max="6" width="5.00390625" style="253" customWidth="1"/>
    <col min="7" max="7" width="5.28125" style="253" customWidth="1"/>
    <col min="8" max="8" width="5.8515625" style="253" customWidth="1"/>
    <col min="9" max="9" width="4.57421875" style="253" customWidth="1"/>
    <col min="10" max="10" width="0.13671875" style="253" hidden="1" customWidth="1"/>
    <col min="11" max="11" width="10.28125" style="253" customWidth="1"/>
    <col min="12" max="12" width="7.28125" style="253" customWidth="1"/>
    <col min="13" max="13" width="5.8515625" style="253" customWidth="1"/>
    <col min="14" max="14" width="4.00390625" style="253" customWidth="1"/>
    <col min="15" max="15" width="2.7109375" style="253" customWidth="1"/>
    <col min="16" max="16" width="6.00390625" style="253" customWidth="1"/>
    <col min="17" max="17" width="5.140625" style="253" customWidth="1"/>
    <col min="18" max="18" width="5.28125" style="253" customWidth="1"/>
    <col min="19" max="19" width="4.57421875" style="253" customWidth="1"/>
    <col min="20" max="20" width="7.140625" style="253" customWidth="1"/>
    <col min="21" max="21" width="8.140625" style="253" customWidth="1"/>
    <col min="22" max="22" width="8.421875" style="253" customWidth="1"/>
    <col min="23" max="23" width="5.28125" style="253" customWidth="1"/>
    <col min="24" max="16384" width="8.8515625" style="253" customWidth="1"/>
  </cols>
  <sheetData>
    <row r="1" spans="1:23" s="61" customFormat="1" ht="39" customHeight="1">
      <c r="A1" s="60" t="s">
        <v>170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61" customFormat="1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s="61" customFormat="1" ht="17.25" customHeight="1">
      <c r="A3" s="63" t="s">
        <v>171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4" spans="1:23" s="61" customFormat="1" ht="6" customHeight="1" thickBot="1">
      <c r="A4" s="6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s="61" customFormat="1" ht="17.25" customHeight="1" thickBot="1">
      <c r="A5" s="67">
        <v>1</v>
      </c>
      <c r="B5" s="68" t="s">
        <v>172</v>
      </c>
      <c r="C5" s="69"/>
      <c r="D5" s="70"/>
      <c r="E5" s="71"/>
      <c r="F5" s="71"/>
      <c r="G5" s="71"/>
      <c r="H5" s="71"/>
      <c r="I5" s="71"/>
      <c r="J5" s="72"/>
      <c r="K5" s="73"/>
      <c r="L5" s="74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</row>
    <row r="6" spans="1:23" s="61" customFormat="1" ht="6" customHeight="1" thickBo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s="61" customFormat="1" ht="21" customHeight="1" thickBot="1">
      <c r="A7" s="79">
        <v>2</v>
      </c>
      <c r="B7" s="80" t="s">
        <v>173</v>
      </c>
      <c r="C7" s="81"/>
      <c r="D7" s="81"/>
      <c r="E7" s="81"/>
      <c r="F7" s="82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</row>
    <row r="8" spans="1:23" s="61" customFormat="1" ht="5.25" customHeight="1" thickBot="1">
      <c r="A8" s="86"/>
      <c r="B8" s="62"/>
      <c r="C8" s="62"/>
      <c r="D8" s="62"/>
      <c r="E8" s="62"/>
      <c r="F8" s="62"/>
      <c r="G8" s="62"/>
      <c r="H8" s="62"/>
      <c r="I8" s="62"/>
      <c r="J8" s="62"/>
      <c r="K8" s="62"/>
      <c r="L8" s="66"/>
      <c r="M8" s="62"/>
      <c r="N8" s="62"/>
      <c r="O8" s="62"/>
      <c r="P8" s="62"/>
      <c r="Q8" s="62"/>
      <c r="R8" s="66"/>
      <c r="S8" s="66"/>
      <c r="T8" s="66"/>
      <c r="U8" s="62"/>
      <c r="V8" s="62"/>
      <c r="W8" s="62"/>
    </row>
    <row r="9" spans="1:23" s="61" customFormat="1" ht="18" customHeight="1" thickBot="1">
      <c r="A9" s="79">
        <v>3</v>
      </c>
      <c r="B9" s="87" t="s">
        <v>174</v>
      </c>
      <c r="C9" s="88"/>
      <c r="D9" s="88"/>
      <c r="E9" s="88"/>
      <c r="F9" s="88"/>
      <c r="G9" s="89" t="s">
        <v>175</v>
      </c>
      <c r="H9" s="90"/>
      <c r="I9" s="90"/>
      <c r="J9" s="90"/>
      <c r="K9" s="91"/>
      <c r="L9" s="92">
        <v>1</v>
      </c>
      <c r="M9" s="93" t="s">
        <v>176</v>
      </c>
      <c r="N9" s="94"/>
      <c r="O9" s="94"/>
      <c r="P9" s="94"/>
      <c r="Q9" s="94"/>
      <c r="R9" s="95">
        <v>2023</v>
      </c>
      <c r="S9" s="96"/>
      <c r="T9" s="97"/>
      <c r="U9" s="98"/>
      <c r="V9" s="90"/>
      <c r="W9" s="90"/>
    </row>
    <row r="10" spans="1:23" s="61" customFormat="1" ht="5.25" customHeight="1" thickBo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86"/>
      <c r="M10" s="62"/>
      <c r="N10" s="62"/>
      <c r="O10" s="62"/>
      <c r="P10" s="62"/>
      <c r="Q10" s="62"/>
      <c r="R10" s="86"/>
      <c r="S10" s="86"/>
      <c r="T10" s="86"/>
      <c r="U10" s="62"/>
      <c r="V10" s="62"/>
      <c r="W10" s="62"/>
    </row>
    <row r="11" spans="1:23" s="61" customFormat="1" ht="18" customHeight="1" thickBot="1">
      <c r="A11" s="99">
        <v>4</v>
      </c>
      <c r="B11" s="100" t="s">
        <v>177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 t="s">
        <v>178</v>
      </c>
      <c r="P11" s="102"/>
      <c r="Q11" s="102"/>
      <c r="R11" s="103"/>
      <c r="S11" s="104"/>
      <c r="T11" s="105" t="s">
        <v>179</v>
      </c>
      <c r="U11" s="105"/>
      <c r="V11" s="106"/>
      <c r="W11" s="104" t="s">
        <v>203</v>
      </c>
    </row>
    <row r="12" spans="1:23" s="61" customFormat="1" ht="4.5" customHeight="1" thickBo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61" customFormat="1" ht="21.75" customHeight="1" thickBot="1">
      <c r="A13" s="107"/>
      <c r="B13" s="107"/>
      <c r="C13" s="107"/>
      <c r="D13" s="107"/>
      <c r="E13" s="107"/>
      <c r="F13" s="107"/>
      <c r="G13" s="107"/>
      <c r="H13" s="108"/>
      <c r="I13" s="103" t="s">
        <v>180</v>
      </c>
      <c r="J13" s="103"/>
      <c r="K13" s="103"/>
      <c r="L13" s="109"/>
      <c r="M13" s="110"/>
      <c r="N13" s="111" t="s">
        <v>181</v>
      </c>
      <c r="O13" s="102"/>
      <c r="P13" s="102"/>
      <c r="Q13" s="109"/>
      <c r="R13" s="104"/>
      <c r="S13" s="112" t="s">
        <v>182</v>
      </c>
      <c r="T13" s="105"/>
      <c r="U13" s="105"/>
      <c r="V13" s="106"/>
      <c r="W13" s="104"/>
    </row>
    <row r="14" spans="1:23" s="61" customFormat="1" ht="4.5" customHeight="1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6"/>
      <c r="L14" s="62"/>
      <c r="M14" s="66"/>
      <c r="N14" s="66"/>
      <c r="O14" s="66"/>
      <c r="P14" s="66"/>
      <c r="Q14" s="66"/>
      <c r="R14" s="62"/>
      <c r="S14" s="62"/>
      <c r="T14" s="66"/>
      <c r="U14" s="66"/>
      <c r="V14" s="62"/>
      <c r="W14" s="62"/>
    </row>
    <row r="15" spans="1:23" s="61" customFormat="1" ht="32.25" customHeight="1" thickBot="1">
      <c r="A15" s="79">
        <v>5</v>
      </c>
      <c r="B15" s="113" t="s">
        <v>183</v>
      </c>
      <c r="C15" s="114"/>
      <c r="D15" s="114"/>
      <c r="E15" s="114"/>
      <c r="F15" s="114"/>
      <c r="G15" s="114"/>
      <c r="H15" s="114"/>
      <c r="I15" s="115"/>
      <c r="J15" s="116" t="s">
        <v>184</v>
      </c>
      <c r="K15" s="117" t="s">
        <v>184</v>
      </c>
      <c r="L15" s="118" t="s">
        <v>185</v>
      </c>
      <c r="M15" s="119"/>
      <c r="N15" s="120"/>
      <c r="O15" s="120"/>
      <c r="P15" s="121"/>
      <c r="Q15" s="122" t="s">
        <v>186</v>
      </c>
      <c r="R15" s="123" t="s">
        <v>187</v>
      </c>
      <c r="S15" s="124"/>
      <c r="T15" s="125"/>
      <c r="U15" s="97"/>
      <c r="V15" s="126"/>
      <c r="W15" s="127"/>
    </row>
    <row r="16" spans="1:23" s="61" customFormat="1" ht="5.25" customHeight="1" thickBo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86"/>
      <c r="L16" s="62"/>
      <c r="M16" s="86"/>
      <c r="N16" s="86"/>
      <c r="O16" s="86"/>
      <c r="P16" s="86"/>
      <c r="Q16" s="86"/>
      <c r="R16" s="62"/>
      <c r="S16" s="62"/>
      <c r="T16" s="86"/>
      <c r="U16" s="86"/>
      <c r="V16" s="62"/>
      <c r="W16" s="62"/>
    </row>
    <row r="17" spans="1:23" s="61" customFormat="1" ht="18" customHeight="1" thickBot="1">
      <c r="A17" s="128">
        <v>6</v>
      </c>
      <c r="B17" s="129" t="s">
        <v>188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</row>
    <row r="18" spans="1:23" s="61" customFormat="1" ht="5.25" customHeight="1" thickBo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61" customFormat="1" ht="23.25" customHeight="1" thickBot="1">
      <c r="A19" s="131" t="s">
        <v>184</v>
      </c>
      <c r="B19" s="132" t="s">
        <v>189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  <c r="W19" s="135"/>
    </row>
    <row r="20" spans="1:23" s="61" customFormat="1" ht="5.25" customHeight="1" thickBo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61" customFormat="1" ht="24" customHeight="1" thickBot="1">
      <c r="A21" s="131" t="s">
        <v>186</v>
      </c>
      <c r="B21" s="136" t="s">
        <v>190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8"/>
      <c r="W21" s="135"/>
    </row>
    <row r="22" spans="1:23" s="61" customFormat="1" ht="3" customHeight="1" thickBot="1">
      <c r="A22" s="139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/>
    </row>
    <row r="23" spans="1:23" s="61" customFormat="1" ht="24" customHeight="1" thickBot="1">
      <c r="A23" s="143" t="s">
        <v>191</v>
      </c>
      <c r="B23" s="144" t="s">
        <v>192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</row>
    <row r="24" spans="1:23" s="61" customFormat="1" ht="3" customHeight="1" thickBot="1">
      <c r="A24" s="66"/>
      <c r="B24" s="66"/>
      <c r="C24" s="66"/>
      <c r="D24" s="66"/>
      <c r="E24" s="66"/>
      <c r="F24" s="66"/>
      <c r="G24" s="66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146"/>
    </row>
    <row r="25" spans="1:23" s="61" customFormat="1" ht="18" customHeight="1" thickBot="1">
      <c r="A25" s="147"/>
      <c r="B25" s="147"/>
      <c r="C25" s="147"/>
      <c r="D25" s="147"/>
      <c r="E25" s="147"/>
      <c r="F25" s="147"/>
      <c r="G25" s="147"/>
      <c r="H25" s="148" t="s">
        <v>193</v>
      </c>
      <c r="I25" s="149"/>
      <c r="J25" s="150"/>
      <c r="K25" s="150"/>
      <c r="L25" s="150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2"/>
    </row>
    <row r="26" spans="1:23" s="61" customFormat="1" ht="21" customHeight="1" thickBot="1">
      <c r="A26" s="153"/>
      <c r="B26" s="153"/>
      <c r="C26" s="153"/>
      <c r="D26" s="153"/>
      <c r="E26" s="153"/>
      <c r="F26" s="153"/>
      <c r="G26" s="154"/>
      <c r="H26" s="155" t="s">
        <v>194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6"/>
    </row>
    <row r="27" spans="1:23" s="61" customFormat="1" ht="21" customHeight="1" thickBot="1">
      <c r="A27" s="143" t="s">
        <v>169</v>
      </c>
      <c r="B27" s="157" t="s">
        <v>195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9"/>
      <c r="W27" s="156"/>
    </row>
    <row r="28" spans="1:23" s="61" customFormat="1" ht="25.5" customHeight="1" thickBot="1">
      <c r="A28" s="160">
        <v>7</v>
      </c>
      <c r="B28" s="161" t="s">
        <v>196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2"/>
    </row>
    <row r="29" spans="1:23" s="61" customFormat="1" ht="6.75" customHeight="1" thickBot="1">
      <c r="A29" s="163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s="61" customFormat="1" ht="19.5" customHeight="1" thickBot="1">
      <c r="A30" s="164" t="s">
        <v>184</v>
      </c>
      <c r="B30" s="165" t="s">
        <v>197</v>
      </c>
      <c r="C30" s="166"/>
      <c r="D30" s="167"/>
      <c r="E30" s="168"/>
      <c r="F30" s="169"/>
      <c r="G30" s="170"/>
      <c r="H30" s="171" t="s">
        <v>186</v>
      </c>
      <c r="I30" s="165" t="s">
        <v>198</v>
      </c>
      <c r="J30" s="172"/>
      <c r="K30" s="172"/>
      <c r="L30" s="166"/>
      <c r="M30" s="167"/>
      <c r="N30" s="168"/>
      <c r="O30" s="168"/>
      <c r="P30" s="168"/>
      <c r="Q30" s="168"/>
      <c r="R30" s="169"/>
      <c r="S30" s="132"/>
      <c r="T30" s="173"/>
      <c r="U30" s="173"/>
      <c r="V30" s="173"/>
      <c r="W30" s="174"/>
    </row>
    <row r="31" spans="1:23" s="61" customFormat="1" ht="4.5" customHeight="1" thickBot="1">
      <c r="A31" s="16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</row>
    <row r="32" spans="1:23" s="61" customFormat="1" ht="15" customHeight="1" thickBot="1">
      <c r="A32" s="67">
        <v>8</v>
      </c>
      <c r="B32" s="176" t="s">
        <v>199</v>
      </c>
      <c r="C32" s="74"/>
      <c r="D32" s="177" t="s">
        <v>200</v>
      </c>
      <c r="E32" s="178"/>
      <c r="F32" s="179"/>
      <c r="G32" s="180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</row>
    <row r="33" spans="1:23" s="61" customFormat="1" ht="4.5" customHeight="1" thickBo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3"/>
      <c r="R33" s="182"/>
      <c r="S33" s="182"/>
      <c r="T33" s="182"/>
      <c r="U33" s="183"/>
      <c r="V33" s="182"/>
      <c r="W33" s="184"/>
    </row>
    <row r="34" spans="1:23" s="61" customFormat="1" ht="24.75" customHeight="1" thickBot="1">
      <c r="A34" s="185">
        <v>9</v>
      </c>
      <c r="B34" s="186" t="s">
        <v>201</v>
      </c>
      <c r="C34" s="187"/>
      <c r="D34" s="187"/>
      <c r="E34" s="187"/>
      <c r="F34" s="187"/>
      <c r="G34" s="187"/>
      <c r="H34" s="187"/>
      <c r="I34" s="187"/>
      <c r="J34" s="187"/>
      <c r="K34" s="188"/>
      <c r="L34" s="189" t="s">
        <v>202</v>
      </c>
      <c r="M34" s="190"/>
      <c r="N34" s="190"/>
      <c r="O34" s="190"/>
      <c r="P34" s="190"/>
      <c r="Q34" s="191" t="s">
        <v>203</v>
      </c>
      <c r="R34" s="192" t="s">
        <v>204</v>
      </c>
      <c r="S34" s="193"/>
      <c r="T34" s="194"/>
      <c r="U34" s="195"/>
      <c r="V34" s="196"/>
      <c r="W34" s="197"/>
    </row>
    <row r="35" spans="1:23" s="61" customFormat="1" ht="4.5" customHeight="1" thickBo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200"/>
      <c r="S35" s="200"/>
      <c r="T35" s="200"/>
      <c r="U35" s="201"/>
      <c r="V35" s="199"/>
      <c r="W35" s="199"/>
    </row>
    <row r="36" spans="1:23" s="61" customFormat="1" ht="21.75" customHeight="1" thickBot="1">
      <c r="A36" s="202">
        <v>10</v>
      </c>
      <c r="B36" s="203" t="s">
        <v>205</v>
      </c>
      <c r="C36" s="204"/>
      <c r="D36" s="204"/>
      <c r="E36" s="204"/>
      <c r="F36" s="205"/>
      <c r="G36" s="206"/>
      <c r="H36" s="207"/>
      <c r="I36" s="207"/>
      <c r="J36" s="207"/>
      <c r="K36" s="207"/>
      <c r="L36" s="208" t="s">
        <v>206</v>
      </c>
      <c r="M36" s="209"/>
      <c r="N36" s="209"/>
      <c r="O36" s="209"/>
      <c r="P36" s="209"/>
      <c r="Q36" s="209"/>
      <c r="R36" s="209"/>
      <c r="S36" s="209"/>
      <c r="T36" s="210"/>
      <c r="U36" s="211"/>
      <c r="V36" s="212"/>
      <c r="W36" s="213"/>
    </row>
    <row r="37" spans="1:23" s="61" customFormat="1" ht="3.75" customHeight="1">
      <c r="A37" s="214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4"/>
    </row>
    <row r="38" spans="1:23" s="61" customFormat="1" ht="15.75" customHeight="1" thickBot="1">
      <c r="A38" s="215">
        <v>11</v>
      </c>
      <c r="B38" s="216" t="s">
        <v>207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218"/>
      <c r="S38" s="218"/>
      <c r="T38" s="218"/>
      <c r="U38" s="218"/>
      <c r="V38" s="218"/>
      <c r="W38" s="197"/>
    </row>
    <row r="39" spans="1:23" s="61" customFormat="1" ht="18.75" customHeight="1" thickBot="1">
      <c r="A39" s="219" t="s">
        <v>208</v>
      </c>
      <c r="B39" s="219" t="s">
        <v>209</v>
      </c>
      <c r="C39" s="219" t="s">
        <v>210</v>
      </c>
      <c r="D39" s="219" t="s">
        <v>211</v>
      </c>
      <c r="E39" s="219" t="s">
        <v>212</v>
      </c>
      <c r="F39" s="219" t="s">
        <v>213</v>
      </c>
      <c r="G39" s="219" t="s">
        <v>214</v>
      </c>
      <c r="H39" s="219" t="s">
        <v>215</v>
      </c>
      <c r="I39" s="220" t="s">
        <v>216</v>
      </c>
      <c r="J39" s="221"/>
      <c r="K39" s="222"/>
      <c r="L39" s="223"/>
      <c r="M39" s="224"/>
      <c r="N39" s="225"/>
      <c r="O39" s="226"/>
      <c r="P39" s="226"/>
      <c r="Q39" s="226"/>
      <c r="R39" s="226"/>
      <c r="S39" s="226"/>
      <c r="T39" s="226"/>
      <c r="U39" s="226"/>
      <c r="V39" s="226"/>
      <c r="W39" s="227"/>
    </row>
    <row r="40" spans="1:23" s="61" customFormat="1" ht="6" customHeight="1" thickBot="1">
      <c r="A40" s="228"/>
      <c r="B40" s="228"/>
      <c r="C40" s="228"/>
      <c r="D40" s="228"/>
      <c r="E40" s="228"/>
      <c r="F40" s="228"/>
      <c r="G40" s="228"/>
      <c r="H40" s="228"/>
      <c r="I40" s="228"/>
      <c r="J40" s="229"/>
      <c r="K40" s="229"/>
      <c r="L40" s="228"/>
      <c r="M40" s="228"/>
      <c r="N40" s="228"/>
      <c r="O40" s="230"/>
      <c r="P40" s="230"/>
      <c r="Q40" s="230"/>
      <c r="R40" s="230"/>
      <c r="S40" s="230"/>
      <c r="T40" s="230"/>
      <c r="U40" s="230"/>
      <c r="V40" s="230"/>
      <c r="W40" s="231"/>
    </row>
    <row r="41" spans="1:23" s="61" customFormat="1" ht="24.75" customHeight="1" thickBot="1">
      <c r="A41" s="232" t="s">
        <v>217</v>
      </c>
      <c r="B41" s="233" t="s">
        <v>218</v>
      </c>
      <c r="C41" s="234"/>
      <c r="D41" s="234"/>
      <c r="E41" s="234"/>
      <c r="F41" s="234"/>
      <c r="G41" s="234"/>
      <c r="H41" s="234"/>
      <c r="I41" s="234"/>
      <c r="J41" s="235"/>
      <c r="K41" s="235"/>
      <c r="L41" s="234"/>
      <c r="M41" s="234" t="s">
        <v>219</v>
      </c>
      <c r="N41" s="236"/>
      <c r="O41" s="237"/>
      <c r="P41" s="237"/>
      <c r="Q41" s="238"/>
      <c r="R41" s="239"/>
      <c r="S41" s="240" t="s">
        <v>220</v>
      </c>
      <c r="T41" s="241"/>
      <c r="U41" s="241"/>
      <c r="V41" s="242"/>
      <c r="W41" s="238" t="s">
        <v>203</v>
      </c>
    </row>
    <row r="42" spans="1:23" s="61" customFormat="1" ht="24" customHeight="1" thickBot="1">
      <c r="A42" s="232" t="s">
        <v>221</v>
      </c>
      <c r="B42" s="243" t="s">
        <v>222</v>
      </c>
      <c r="C42" s="244"/>
      <c r="D42" s="244"/>
      <c r="E42" s="244"/>
      <c r="F42" s="244"/>
      <c r="G42" s="244"/>
      <c r="H42" s="244"/>
      <c r="I42" s="244"/>
      <c r="J42" s="245"/>
      <c r="K42" s="245"/>
      <c r="L42" s="244"/>
      <c r="M42" s="243" t="s">
        <v>219</v>
      </c>
      <c r="N42" s="244"/>
      <c r="O42" s="246"/>
      <c r="P42" s="246"/>
      <c r="Q42" s="247"/>
      <c r="R42" s="230"/>
      <c r="S42" s="248" t="s">
        <v>220</v>
      </c>
      <c r="T42" s="230"/>
      <c r="U42" s="230"/>
      <c r="V42" s="230"/>
      <c r="W42" s="238" t="s">
        <v>203</v>
      </c>
    </row>
    <row r="43" spans="1:23" s="61" customFormat="1" ht="4.5" customHeight="1" thickBot="1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  <row r="44" spans="1:23" ht="11.25">
      <c r="A44" s="250" t="s">
        <v>223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2"/>
    </row>
    <row r="45" spans="1:23" ht="15.75" customHeight="1" thickBot="1">
      <c r="A45" s="254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1:23" ht="35.25" customHeight="1" thickBot="1">
      <c r="A46" s="257" t="s">
        <v>224</v>
      </c>
      <c r="B46" s="258"/>
      <c r="C46" s="259" t="s">
        <v>225</v>
      </c>
      <c r="D46" s="259"/>
      <c r="E46" s="259"/>
      <c r="F46" s="259"/>
      <c r="G46" s="259"/>
      <c r="H46" s="259"/>
      <c r="I46" s="259"/>
      <c r="J46" s="259"/>
      <c r="K46" s="260"/>
      <c r="L46" s="261" t="s">
        <v>184</v>
      </c>
      <c r="M46" s="262" t="s">
        <v>226</v>
      </c>
      <c r="N46" s="263"/>
      <c r="O46" s="263"/>
      <c r="P46" s="263"/>
      <c r="Q46" s="263"/>
      <c r="R46" s="264"/>
      <c r="S46" s="265"/>
      <c r="T46" s="266" t="s">
        <v>186</v>
      </c>
      <c r="U46" s="267" t="s">
        <v>56</v>
      </c>
      <c r="V46" s="268"/>
      <c r="W46" s="269"/>
    </row>
    <row r="47" spans="1:23" ht="11.25">
      <c r="A47" s="270" t="s">
        <v>227</v>
      </c>
      <c r="B47" s="271"/>
      <c r="C47" s="272" t="s">
        <v>228</v>
      </c>
      <c r="D47" s="273"/>
      <c r="E47" s="273"/>
      <c r="F47" s="273"/>
      <c r="G47" s="273"/>
      <c r="H47" s="273"/>
      <c r="I47" s="273"/>
      <c r="J47" s="273"/>
      <c r="K47" s="274"/>
      <c r="L47" s="509">
        <f>L49+L50</f>
        <v>26140000</v>
      </c>
      <c r="M47" s="510"/>
      <c r="N47" s="510"/>
      <c r="O47" s="510"/>
      <c r="P47" s="510"/>
      <c r="Q47" s="510"/>
      <c r="R47" s="511"/>
      <c r="S47" s="512"/>
      <c r="T47" s="509">
        <f>T49+T50</f>
        <v>3136800</v>
      </c>
      <c r="U47" s="510"/>
      <c r="V47" s="510"/>
      <c r="W47" s="511"/>
    </row>
    <row r="48" spans="1:23" ht="12" thickBot="1">
      <c r="A48" s="276"/>
      <c r="B48" s="277"/>
      <c r="C48" s="278"/>
      <c r="D48" s="279"/>
      <c r="E48" s="279"/>
      <c r="F48" s="279"/>
      <c r="G48" s="279"/>
      <c r="H48" s="279"/>
      <c r="I48" s="279"/>
      <c r="J48" s="279"/>
      <c r="K48" s="280"/>
      <c r="L48" s="513"/>
      <c r="M48" s="514"/>
      <c r="N48" s="514"/>
      <c r="O48" s="514"/>
      <c r="P48" s="514"/>
      <c r="Q48" s="514"/>
      <c r="R48" s="515"/>
      <c r="S48" s="512"/>
      <c r="T48" s="513"/>
      <c r="U48" s="514"/>
      <c r="V48" s="514"/>
      <c r="W48" s="515"/>
    </row>
    <row r="49" spans="1:23" ht="24" customHeight="1" thickBot="1">
      <c r="A49" s="281"/>
      <c r="B49" s="282" t="s">
        <v>229</v>
      </c>
      <c r="C49" s="283" t="s">
        <v>230</v>
      </c>
      <c r="D49" s="284"/>
      <c r="E49" s="284"/>
      <c r="F49" s="284"/>
      <c r="G49" s="284"/>
      <c r="H49" s="284"/>
      <c r="I49" s="284"/>
      <c r="J49" s="284"/>
      <c r="K49" s="285"/>
      <c r="L49" s="516">
        <f>'300.00.001'!D29</f>
        <v>20090000</v>
      </c>
      <c r="M49" s="517"/>
      <c r="N49" s="517"/>
      <c r="O49" s="517"/>
      <c r="P49" s="517"/>
      <c r="Q49" s="517"/>
      <c r="R49" s="518"/>
      <c r="S49" s="512"/>
      <c r="T49" s="519">
        <f>'300.00.001'!F29</f>
        <v>2410800</v>
      </c>
      <c r="U49" s="520"/>
      <c r="V49" s="520"/>
      <c r="W49" s="521"/>
    </row>
    <row r="50" spans="1:23" ht="23.25" customHeight="1" thickBot="1">
      <c r="A50" s="281"/>
      <c r="B50" s="282" t="s">
        <v>231</v>
      </c>
      <c r="C50" s="286" t="s">
        <v>11</v>
      </c>
      <c r="D50" s="287"/>
      <c r="E50" s="287"/>
      <c r="F50" s="287"/>
      <c r="G50" s="287"/>
      <c r="H50" s="287"/>
      <c r="I50" s="287"/>
      <c r="J50" s="287"/>
      <c r="K50" s="288"/>
      <c r="L50" s="522">
        <f>'300.00.001'!E29</f>
        <v>6050000</v>
      </c>
      <c r="M50" s="523"/>
      <c r="N50" s="523"/>
      <c r="O50" s="523"/>
      <c r="P50" s="523"/>
      <c r="Q50" s="523"/>
      <c r="R50" s="524"/>
      <c r="S50" s="512"/>
      <c r="T50" s="519">
        <f>'300.00.001'!G29</f>
        <v>726000</v>
      </c>
      <c r="U50" s="520"/>
      <c r="V50" s="520"/>
      <c r="W50" s="521"/>
    </row>
    <row r="51" spans="1:23" ht="11.25" customHeight="1">
      <c r="A51" s="270" t="s">
        <v>232</v>
      </c>
      <c r="B51" s="271"/>
      <c r="C51" s="289" t="s">
        <v>233</v>
      </c>
      <c r="D51" s="289"/>
      <c r="E51" s="289"/>
      <c r="F51" s="289"/>
      <c r="G51" s="289"/>
      <c r="H51" s="289"/>
      <c r="I51" s="289"/>
      <c r="J51" s="289"/>
      <c r="K51" s="289"/>
      <c r="L51" s="509">
        <f>'300.00.002'!F18</f>
        <v>17500000</v>
      </c>
      <c r="M51" s="525"/>
      <c r="N51" s="525"/>
      <c r="O51" s="525"/>
      <c r="P51" s="525"/>
      <c r="Q51" s="525"/>
      <c r="R51" s="526"/>
      <c r="S51" s="527"/>
      <c r="T51" s="528"/>
      <c r="U51" s="528"/>
      <c r="V51" s="528"/>
      <c r="W51" s="528"/>
    </row>
    <row r="52" spans="1:23" ht="12" customHeight="1" thickBot="1">
      <c r="A52" s="276"/>
      <c r="B52" s="277"/>
      <c r="C52" s="292"/>
      <c r="D52" s="292"/>
      <c r="E52" s="292"/>
      <c r="F52" s="292"/>
      <c r="G52" s="292"/>
      <c r="H52" s="292"/>
      <c r="I52" s="292"/>
      <c r="J52" s="292"/>
      <c r="K52" s="292"/>
      <c r="L52" s="529"/>
      <c r="M52" s="530"/>
      <c r="N52" s="530"/>
      <c r="O52" s="530"/>
      <c r="P52" s="530"/>
      <c r="Q52" s="530"/>
      <c r="R52" s="531"/>
      <c r="S52" s="527"/>
      <c r="T52" s="528"/>
      <c r="U52" s="528"/>
      <c r="V52" s="528"/>
      <c r="W52" s="528"/>
    </row>
    <row r="53" spans="1:23" ht="11.25" customHeight="1">
      <c r="A53" s="270" t="s">
        <v>234</v>
      </c>
      <c r="B53" s="293"/>
      <c r="C53" s="294" t="s">
        <v>235</v>
      </c>
      <c r="D53" s="295"/>
      <c r="E53" s="295"/>
      <c r="F53" s="295"/>
      <c r="G53" s="295"/>
      <c r="H53" s="295"/>
      <c r="I53" s="295"/>
      <c r="J53" s="295"/>
      <c r="K53" s="295"/>
      <c r="L53" s="509">
        <f>'300.00.003'!F19</f>
        <v>-270000</v>
      </c>
      <c r="M53" s="510"/>
      <c r="N53" s="510"/>
      <c r="O53" s="510"/>
      <c r="P53" s="510"/>
      <c r="Q53" s="510"/>
      <c r="R53" s="511"/>
      <c r="S53" s="327"/>
      <c r="T53" s="509">
        <f>'300.00.003'!G19</f>
        <v>-32400</v>
      </c>
      <c r="U53" s="510"/>
      <c r="V53" s="510"/>
      <c r="W53" s="511"/>
    </row>
    <row r="54" spans="1:23" ht="15" customHeight="1" thickBot="1">
      <c r="A54" s="297"/>
      <c r="B54" s="298"/>
      <c r="C54" s="299"/>
      <c r="D54" s="292"/>
      <c r="E54" s="292"/>
      <c r="F54" s="292"/>
      <c r="G54" s="292"/>
      <c r="H54" s="292"/>
      <c r="I54" s="292"/>
      <c r="J54" s="292"/>
      <c r="K54" s="292"/>
      <c r="L54" s="532"/>
      <c r="M54" s="533"/>
      <c r="N54" s="533"/>
      <c r="O54" s="533"/>
      <c r="P54" s="533"/>
      <c r="Q54" s="533"/>
      <c r="R54" s="534"/>
      <c r="S54" s="327"/>
      <c r="T54" s="532"/>
      <c r="U54" s="533"/>
      <c r="V54" s="533"/>
      <c r="W54" s="534"/>
    </row>
    <row r="55" spans="1:23" ht="11.25" customHeight="1">
      <c r="A55" s="270" t="s">
        <v>236</v>
      </c>
      <c r="B55" s="293"/>
      <c r="C55" s="294" t="s">
        <v>237</v>
      </c>
      <c r="D55" s="295"/>
      <c r="E55" s="295"/>
      <c r="F55" s="295"/>
      <c r="G55" s="295"/>
      <c r="H55" s="295"/>
      <c r="I55" s="295"/>
      <c r="J55" s="295"/>
      <c r="K55" s="295"/>
      <c r="L55" s="509">
        <f>'300.00.004'!E25</f>
        <v>2800000</v>
      </c>
      <c r="M55" s="510"/>
      <c r="N55" s="510"/>
      <c r="O55" s="510"/>
      <c r="P55" s="510"/>
      <c r="Q55" s="510"/>
      <c r="R55" s="511"/>
      <c r="S55" s="512"/>
      <c r="T55" s="527"/>
      <c r="U55" s="527"/>
      <c r="V55" s="527"/>
      <c r="W55" s="527"/>
    </row>
    <row r="56" spans="1:23" ht="12" customHeight="1" thickBot="1">
      <c r="A56" s="297"/>
      <c r="B56" s="298"/>
      <c r="C56" s="299"/>
      <c r="D56" s="292"/>
      <c r="E56" s="292"/>
      <c r="F56" s="292"/>
      <c r="G56" s="292"/>
      <c r="H56" s="292"/>
      <c r="I56" s="292"/>
      <c r="J56" s="292"/>
      <c r="K56" s="292"/>
      <c r="L56" s="532"/>
      <c r="M56" s="533"/>
      <c r="N56" s="533"/>
      <c r="O56" s="533"/>
      <c r="P56" s="533"/>
      <c r="Q56" s="533"/>
      <c r="R56" s="534"/>
      <c r="S56" s="512"/>
      <c r="T56" s="527"/>
      <c r="U56" s="527"/>
      <c r="V56" s="527"/>
      <c r="W56" s="527"/>
    </row>
    <row r="57" spans="1:23" ht="11.25" customHeight="1">
      <c r="A57" s="270" t="s">
        <v>238</v>
      </c>
      <c r="B57" s="293"/>
      <c r="C57" s="279" t="s">
        <v>239</v>
      </c>
      <c r="D57" s="279"/>
      <c r="E57" s="279"/>
      <c r="F57" s="279"/>
      <c r="G57" s="279"/>
      <c r="H57" s="279"/>
      <c r="I57" s="279"/>
      <c r="J57" s="279"/>
      <c r="K57" s="280"/>
      <c r="L57" s="509">
        <f>'300.00.005'!F18</f>
        <v>3490000</v>
      </c>
      <c r="M57" s="510"/>
      <c r="N57" s="510"/>
      <c r="O57" s="510"/>
      <c r="P57" s="510"/>
      <c r="Q57" s="510"/>
      <c r="R57" s="511"/>
      <c r="S57" s="512"/>
      <c r="T57" s="527"/>
      <c r="U57" s="527"/>
      <c r="V57" s="527"/>
      <c r="W57" s="527"/>
    </row>
    <row r="58" spans="1:23" ht="21" customHeight="1" thickBot="1">
      <c r="A58" s="297"/>
      <c r="B58" s="298"/>
      <c r="C58" s="279"/>
      <c r="D58" s="279"/>
      <c r="E58" s="279"/>
      <c r="F58" s="279"/>
      <c r="G58" s="279"/>
      <c r="H58" s="279"/>
      <c r="I58" s="279"/>
      <c r="J58" s="279"/>
      <c r="K58" s="280"/>
      <c r="L58" s="532"/>
      <c r="M58" s="533"/>
      <c r="N58" s="533"/>
      <c r="O58" s="533"/>
      <c r="P58" s="533"/>
      <c r="Q58" s="533"/>
      <c r="R58" s="534"/>
      <c r="S58" s="512"/>
      <c r="T58" s="527"/>
      <c r="U58" s="527"/>
      <c r="V58" s="527"/>
      <c r="W58" s="527"/>
    </row>
    <row r="59" spans="1:23" ht="11.25" customHeight="1">
      <c r="A59" s="270" t="s">
        <v>240</v>
      </c>
      <c r="B59" s="271"/>
      <c r="C59" s="295" t="s">
        <v>241</v>
      </c>
      <c r="D59" s="295"/>
      <c r="E59" s="295"/>
      <c r="F59" s="295"/>
      <c r="G59" s="295"/>
      <c r="H59" s="295"/>
      <c r="I59" s="295"/>
      <c r="J59" s="295"/>
      <c r="K59" s="295"/>
      <c r="L59" s="535">
        <f>L47+L51+L53+L55+L57</f>
        <v>49660000</v>
      </c>
      <c r="M59" s="510"/>
      <c r="N59" s="510"/>
      <c r="O59" s="510"/>
      <c r="P59" s="510"/>
      <c r="Q59" s="510"/>
      <c r="R59" s="511"/>
      <c r="S59" s="512"/>
      <c r="T59" s="527"/>
      <c r="U59" s="527"/>
      <c r="V59" s="527"/>
      <c r="W59" s="527"/>
    </row>
    <row r="60" spans="1:23" ht="24.75" customHeight="1" thickBot="1">
      <c r="A60" s="276"/>
      <c r="B60" s="277"/>
      <c r="C60" s="292"/>
      <c r="D60" s="292"/>
      <c r="E60" s="292"/>
      <c r="F60" s="292"/>
      <c r="G60" s="292"/>
      <c r="H60" s="292"/>
      <c r="I60" s="292"/>
      <c r="J60" s="292"/>
      <c r="K60" s="292"/>
      <c r="L60" s="532"/>
      <c r="M60" s="533"/>
      <c r="N60" s="533"/>
      <c r="O60" s="533"/>
      <c r="P60" s="533"/>
      <c r="Q60" s="533"/>
      <c r="R60" s="534"/>
      <c r="S60" s="512"/>
      <c r="T60" s="527"/>
      <c r="U60" s="527"/>
      <c r="V60" s="527"/>
      <c r="W60" s="527"/>
    </row>
    <row r="61" spans="1:23" ht="28.5" customHeight="1" thickBot="1">
      <c r="A61" s="300"/>
      <c r="B61" s="301" t="s">
        <v>229</v>
      </c>
      <c r="C61" s="302" t="s">
        <v>242</v>
      </c>
      <c r="D61" s="303"/>
      <c r="E61" s="303"/>
      <c r="F61" s="303"/>
      <c r="G61" s="303"/>
      <c r="H61" s="303"/>
      <c r="I61" s="303"/>
      <c r="J61" s="303"/>
      <c r="K61" s="303"/>
      <c r="L61" s="536">
        <f>L47+L51+L53</f>
        <v>43370000</v>
      </c>
      <c r="M61" s="537"/>
      <c r="N61" s="537"/>
      <c r="O61" s="537"/>
      <c r="P61" s="537"/>
      <c r="Q61" s="537"/>
      <c r="R61" s="538"/>
      <c r="S61" s="512"/>
      <c r="T61" s="527"/>
      <c r="U61" s="527"/>
      <c r="V61" s="527"/>
      <c r="W61" s="527"/>
    </row>
    <row r="62" spans="1:23" ht="21" customHeight="1">
      <c r="A62" s="270" t="s">
        <v>243</v>
      </c>
      <c r="B62" s="293"/>
      <c r="C62" s="294" t="s">
        <v>244</v>
      </c>
      <c r="D62" s="295"/>
      <c r="E62" s="295"/>
      <c r="F62" s="295"/>
      <c r="G62" s="295"/>
      <c r="H62" s="295"/>
      <c r="I62" s="295"/>
      <c r="J62" s="295"/>
      <c r="K62" s="305"/>
      <c r="L62" s="275"/>
      <c r="M62" s="306"/>
      <c r="N62" s="306"/>
      <c r="O62" s="306"/>
      <c r="P62" s="306"/>
      <c r="Q62" s="306"/>
      <c r="R62" s="275"/>
      <c r="S62" s="307"/>
      <c r="T62" s="308"/>
      <c r="U62" s="308"/>
      <c r="V62" s="309">
        <f>((L47+L51+L53)/(L59*100%))</f>
        <v>0.8733387031816351</v>
      </c>
      <c r="W62" s="310"/>
    </row>
    <row r="63" spans="1:23" ht="15.75" customHeight="1" thickBot="1">
      <c r="A63" s="297"/>
      <c r="B63" s="298"/>
      <c r="C63" s="299"/>
      <c r="D63" s="292"/>
      <c r="E63" s="292"/>
      <c r="F63" s="292"/>
      <c r="G63" s="292"/>
      <c r="H63" s="292"/>
      <c r="I63" s="292"/>
      <c r="J63" s="292"/>
      <c r="K63" s="311"/>
      <c r="L63" s="306"/>
      <c r="M63" s="306"/>
      <c r="N63" s="306"/>
      <c r="O63" s="306"/>
      <c r="P63" s="306"/>
      <c r="Q63" s="306"/>
      <c r="R63" s="229"/>
      <c r="S63" s="307"/>
      <c r="T63" s="308"/>
      <c r="U63" s="312"/>
      <c r="V63" s="313"/>
      <c r="W63" s="314"/>
    </row>
    <row r="64" spans="1:23" ht="11.25" customHeight="1">
      <c r="A64" s="270" t="s">
        <v>245</v>
      </c>
      <c r="B64" s="293"/>
      <c r="C64" s="294" t="s">
        <v>246</v>
      </c>
      <c r="D64" s="295"/>
      <c r="E64" s="295"/>
      <c r="F64" s="295"/>
      <c r="G64" s="295"/>
      <c r="H64" s="295"/>
      <c r="I64" s="295"/>
      <c r="J64" s="295"/>
      <c r="K64" s="305"/>
      <c r="L64" s="306"/>
      <c r="M64" s="306"/>
      <c r="N64" s="306"/>
      <c r="O64" s="306"/>
      <c r="P64" s="306"/>
      <c r="Q64" s="306"/>
      <c r="R64" s="229"/>
      <c r="S64" s="307"/>
      <c r="T64" s="308"/>
      <c r="U64" s="308"/>
      <c r="V64" s="309">
        <f>(L51/(L47+L51+L53)*100%)</f>
        <v>0.40350472676965643</v>
      </c>
      <c r="W64" s="310"/>
    </row>
    <row r="65" spans="1:23" ht="35.25" customHeight="1" thickBot="1">
      <c r="A65" s="297"/>
      <c r="B65" s="298"/>
      <c r="C65" s="299"/>
      <c r="D65" s="292"/>
      <c r="E65" s="292"/>
      <c r="F65" s="292"/>
      <c r="G65" s="292"/>
      <c r="H65" s="292"/>
      <c r="I65" s="292"/>
      <c r="J65" s="292"/>
      <c r="K65" s="311"/>
      <c r="L65" s="306"/>
      <c r="M65" s="306"/>
      <c r="N65" s="306"/>
      <c r="O65" s="306"/>
      <c r="P65" s="306"/>
      <c r="Q65" s="306"/>
      <c r="R65" s="229"/>
      <c r="S65" s="307"/>
      <c r="T65" s="308"/>
      <c r="U65" s="308"/>
      <c r="V65" s="313"/>
      <c r="W65" s="314"/>
    </row>
    <row r="66" spans="1:23" ht="11.25" customHeight="1">
      <c r="A66" s="270" t="s">
        <v>247</v>
      </c>
      <c r="B66" s="293"/>
      <c r="C66" s="315" t="s">
        <v>248</v>
      </c>
      <c r="D66" s="315"/>
      <c r="E66" s="315"/>
      <c r="F66" s="315"/>
      <c r="G66" s="315"/>
      <c r="H66" s="315"/>
      <c r="I66" s="315"/>
      <c r="J66" s="315"/>
      <c r="K66" s="315"/>
      <c r="L66" s="306"/>
      <c r="M66" s="306"/>
      <c r="N66" s="306"/>
      <c r="O66" s="306"/>
      <c r="P66" s="306"/>
      <c r="Q66" s="306"/>
      <c r="R66" s="229"/>
      <c r="S66" s="275"/>
      <c r="T66" s="316"/>
      <c r="U66" s="316"/>
      <c r="V66" s="317"/>
      <c r="W66" s="318"/>
    </row>
    <row r="67" spans="1:23" ht="32.25" customHeight="1" thickBot="1">
      <c r="A67" s="297"/>
      <c r="B67" s="298"/>
      <c r="C67" s="315"/>
      <c r="D67" s="315"/>
      <c r="E67" s="315"/>
      <c r="F67" s="315"/>
      <c r="G67" s="315"/>
      <c r="H67" s="315"/>
      <c r="I67" s="315"/>
      <c r="J67" s="315"/>
      <c r="K67" s="315"/>
      <c r="L67" s="306"/>
      <c r="M67" s="306"/>
      <c r="N67" s="306"/>
      <c r="O67" s="306"/>
      <c r="P67" s="306"/>
      <c r="Q67" s="306"/>
      <c r="R67" s="229"/>
      <c r="S67" s="275"/>
      <c r="T67" s="316"/>
      <c r="U67" s="316"/>
      <c r="V67" s="319"/>
      <c r="W67" s="320"/>
    </row>
    <row r="68" spans="1:23" ht="11.25" customHeight="1">
      <c r="A68" s="270" t="s">
        <v>249</v>
      </c>
      <c r="B68" s="293"/>
      <c r="C68" s="315" t="s">
        <v>250</v>
      </c>
      <c r="D68" s="315"/>
      <c r="E68" s="315"/>
      <c r="F68" s="315"/>
      <c r="G68" s="315"/>
      <c r="H68" s="315"/>
      <c r="I68" s="315"/>
      <c r="J68" s="315"/>
      <c r="K68" s="315"/>
      <c r="L68" s="306"/>
      <c r="M68" s="306"/>
      <c r="N68" s="306"/>
      <c r="O68" s="306"/>
      <c r="P68" s="306"/>
      <c r="Q68" s="306"/>
      <c r="R68" s="290"/>
      <c r="S68" s="290"/>
      <c r="T68" s="321">
        <f>'[1]НР300.00.010,020'!Q30</f>
        <v>0</v>
      </c>
      <c r="U68" s="322"/>
      <c r="V68" s="322"/>
      <c r="W68" s="323"/>
    </row>
    <row r="69" spans="1:23" ht="26.25" customHeight="1" thickBot="1">
      <c r="A69" s="297"/>
      <c r="B69" s="298"/>
      <c r="C69" s="315"/>
      <c r="D69" s="315"/>
      <c r="E69" s="315"/>
      <c r="F69" s="315"/>
      <c r="G69" s="315"/>
      <c r="H69" s="315"/>
      <c r="I69" s="315"/>
      <c r="J69" s="315"/>
      <c r="K69" s="315"/>
      <c r="L69" s="306"/>
      <c r="M69" s="306"/>
      <c r="N69" s="306"/>
      <c r="O69" s="306"/>
      <c r="P69" s="306"/>
      <c r="Q69" s="306"/>
      <c r="R69" s="290"/>
      <c r="S69" s="290"/>
      <c r="T69" s="324"/>
      <c r="U69" s="325"/>
      <c r="V69" s="325"/>
      <c r="W69" s="326"/>
    </row>
    <row r="70" spans="1:23" ht="11.25" customHeight="1">
      <c r="A70" s="270" t="s">
        <v>251</v>
      </c>
      <c r="B70" s="293"/>
      <c r="C70" s="315" t="s">
        <v>252</v>
      </c>
      <c r="D70" s="315"/>
      <c r="E70" s="315"/>
      <c r="F70" s="315"/>
      <c r="G70" s="315"/>
      <c r="H70" s="315"/>
      <c r="I70" s="315"/>
      <c r="J70" s="315"/>
      <c r="K70" s="315"/>
      <c r="L70" s="306"/>
      <c r="M70" s="306"/>
      <c r="N70" s="306"/>
      <c r="O70" s="306"/>
      <c r="P70" s="306"/>
      <c r="Q70" s="306"/>
      <c r="R70" s="327"/>
      <c r="S70" s="307"/>
      <c r="T70" s="509">
        <f>'300.00.011'!F25</f>
        <v>1560000</v>
      </c>
      <c r="U70" s="510"/>
      <c r="V70" s="510"/>
      <c r="W70" s="511"/>
    </row>
    <row r="71" spans="1:23" ht="31.5" customHeight="1" thickBot="1">
      <c r="A71" s="297"/>
      <c r="B71" s="298"/>
      <c r="C71" s="328"/>
      <c r="D71" s="328"/>
      <c r="E71" s="328"/>
      <c r="F71" s="328"/>
      <c r="G71" s="328"/>
      <c r="H71" s="328"/>
      <c r="I71" s="328"/>
      <c r="J71" s="328"/>
      <c r="K71" s="328"/>
      <c r="L71" s="306"/>
      <c r="M71" s="306"/>
      <c r="N71" s="306"/>
      <c r="O71" s="306"/>
      <c r="P71" s="306"/>
      <c r="Q71" s="306"/>
      <c r="R71" s="307"/>
      <c r="S71" s="307"/>
      <c r="T71" s="532"/>
      <c r="U71" s="533"/>
      <c r="V71" s="533"/>
      <c r="W71" s="534"/>
    </row>
    <row r="72" spans="1:23" ht="11.25" customHeight="1">
      <c r="A72" s="270" t="s">
        <v>253</v>
      </c>
      <c r="B72" s="293"/>
      <c r="C72" s="329" t="s">
        <v>254</v>
      </c>
      <c r="D72" s="330"/>
      <c r="E72" s="330"/>
      <c r="F72" s="330"/>
      <c r="G72" s="330"/>
      <c r="H72" s="330"/>
      <c r="I72" s="330"/>
      <c r="J72" s="330"/>
      <c r="K72" s="331"/>
      <c r="L72" s="306"/>
      <c r="M72" s="306"/>
      <c r="N72" s="306"/>
      <c r="O72" s="306"/>
      <c r="P72" s="306"/>
      <c r="Q72" s="306"/>
      <c r="R72" s="296"/>
      <c r="S72" s="307"/>
      <c r="T72" s="535">
        <f>(T47+T53+T68+T70)</f>
        <v>4664400</v>
      </c>
      <c r="U72" s="539"/>
      <c r="V72" s="539"/>
      <c r="W72" s="540"/>
    </row>
    <row r="73" spans="1:23" ht="21.75" customHeight="1" thickBot="1">
      <c r="A73" s="332"/>
      <c r="B73" s="333"/>
      <c r="C73" s="334"/>
      <c r="D73" s="335"/>
      <c r="E73" s="335"/>
      <c r="F73" s="335"/>
      <c r="G73" s="335"/>
      <c r="H73" s="335"/>
      <c r="I73" s="335"/>
      <c r="J73" s="335"/>
      <c r="K73" s="336"/>
      <c r="L73" s="306"/>
      <c r="M73" s="306"/>
      <c r="N73" s="306"/>
      <c r="O73" s="306"/>
      <c r="P73" s="306"/>
      <c r="Q73" s="306"/>
      <c r="R73" s="307"/>
      <c r="S73" s="307"/>
      <c r="T73" s="541"/>
      <c r="U73" s="542"/>
      <c r="V73" s="542"/>
      <c r="W73" s="543"/>
    </row>
    <row r="74" spans="1:23" ht="11.25">
      <c r="A74" s="250" t="s">
        <v>255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2"/>
    </row>
    <row r="75" spans="1:23" ht="12" thickBot="1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8"/>
    </row>
    <row r="76" spans="1:23" ht="35.25" customHeight="1" thickBot="1">
      <c r="A76" s="339" t="s">
        <v>256</v>
      </c>
      <c r="B76" s="340"/>
      <c r="C76" s="341" t="s">
        <v>257</v>
      </c>
      <c r="D76" s="341"/>
      <c r="E76" s="341"/>
      <c r="F76" s="341"/>
      <c r="G76" s="341"/>
      <c r="H76" s="341"/>
      <c r="I76" s="341"/>
      <c r="J76" s="341"/>
      <c r="K76" s="342"/>
      <c r="L76" s="536">
        <f>L77+L78</f>
        <v>7400000</v>
      </c>
      <c r="M76" s="544"/>
      <c r="N76" s="544"/>
      <c r="O76" s="544"/>
      <c r="P76" s="544"/>
      <c r="Q76" s="544"/>
      <c r="R76" s="545"/>
      <c r="S76" s="512"/>
      <c r="T76" s="536">
        <f>T77+T78</f>
        <v>888000</v>
      </c>
      <c r="U76" s="544"/>
      <c r="V76" s="544"/>
      <c r="W76" s="545"/>
    </row>
    <row r="77" spans="1:23" ht="29.25" customHeight="1" thickBot="1">
      <c r="A77" s="345"/>
      <c r="B77" s="346" t="s">
        <v>229</v>
      </c>
      <c r="C77" s="347" t="s">
        <v>258</v>
      </c>
      <c r="D77" s="348"/>
      <c r="E77" s="348"/>
      <c r="F77" s="348"/>
      <c r="G77" s="348"/>
      <c r="H77" s="348"/>
      <c r="I77" s="348"/>
      <c r="J77" s="348"/>
      <c r="K77" s="349"/>
      <c r="L77" s="536">
        <f>'300.00.013'!C9</f>
        <v>7000000</v>
      </c>
      <c r="M77" s="546"/>
      <c r="N77" s="546"/>
      <c r="O77" s="546"/>
      <c r="P77" s="546"/>
      <c r="Q77" s="546"/>
      <c r="R77" s="547"/>
      <c r="S77" s="512"/>
      <c r="T77" s="536">
        <f>'300.00.013'!D9</f>
        <v>840000</v>
      </c>
      <c r="U77" s="546"/>
      <c r="V77" s="546"/>
      <c r="W77" s="547"/>
    </row>
    <row r="78" spans="1:23" ht="33" customHeight="1" thickBot="1">
      <c r="A78" s="345"/>
      <c r="B78" s="346" t="s">
        <v>231</v>
      </c>
      <c r="C78" s="347" t="s">
        <v>163</v>
      </c>
      <c r="D78" s="350"/>
      <c r="E78" s="350"/>
      <c r="F78" s="350"/>
      <c r="G78" s="350"/>
      <c r="H78" s="350"/>
      <c r="I78" s="350"/>
      <c r="J78" s="350"/>
      <c r="K78" s="351"/>
      <c r="L78" s="536">
        <f>'300.00.013'!C12</f>
        <v>400000</v>
      </c>
      <c r="M78" s="546"/>
      <c r="N78" s="546"/>
      <c r="O78" s="546"/>
      <c r="P78" s="546"/>
      <c r="Q78" s="546"/>
      <c r="R78" s="547"/>
      <c r="S78" s="512"/>
      <c r="T78" s="536">
        <f>'300.00.013'!D12</f>
        <v>48000</v>
      </c>
      <c r="U78" s="546"/>
      <c r="V78" s="546"/>
      <c r="W78" s="547"/>
    </row>
    <row r="79" spans="1:23" ht="25.5" customHeight="1" thickBot="1">
      <c r="A79" s="270" t="s">
        <v>259</v>
      </c>
      <c r="B79" s="293"/>
      <c r="C79" s="294" t="s">
        <v>260</v>
      </c>
      <c r="D79" s="295"/>
      <c r="E79" s="295"/>
      <c r="F79" s="295"/>
      <c r="G79" s="295"/>
      <c r="H79" s="295"/>
      <c r="I79" s="295"/>
      <c r="J79" s="295"/>
      <c r="K79" s="295"/>
      <c r="L79" s="536">
        <f>'300.00.014'!D11</f>
        <v>1152000</v>
      </c>
      <c r="M79" s="544"/>
      <c r="N79" s="544"/>
      <c r="O79" s="544"/>
      <c r="P79" s="544"/>
      <c r="Q79" s="544"/>
      <c r="R79" s="545"/>
      <c r="S79" s="512"/>
      <c r="T79" s="536">
        <f>'300.00.014'!E11</f>
        <v>138240</v>
      </c>
      <c r="U79" s="544"/>
      <c r="V79" s="544"/>
      <c r="W79" s="545"/>
    </row>
    <row r="80" spans="1:23" ht="26.25" customHeight="1" thickBot="1">
      <c r="A80" s="270" t="s">
        <v>261</v>
      </c>
      <c r="B80" s="293"/>
      <c r="C80" s="315" t="s">
        <v>262</v>
      </c>
      <c r="D80" s="315"/>
      <c r="E80" s="315"/>
      <c r="F80" s="315"/>
      <c r="G80" s="315"/>
      <c r="H80" s="315"/>
      <c r="I80" s="315"/>
      <c r="J80" s="315"/>
      <c r="K80" s="352"/>
      <c r="L80" s="536">
        <f>'300.00.015'!C18</f>
        <v>6450000</v>
      </c>
      <c r="M80" s="548"/>
      <c r="N80" s="548"/>
      <c r="O80" s="548"/>
      <c r="P80" s="548"/>
      <c r="Q80" s="548"/>
      <c r="R80" s="549"/>
      <c r="S80" s="512"/>
      <c r="T80" s="536">
        <f>'300.00.015'!D18</f>
        <v>648000</v>
      </c>
      <c r="U80" s="544"/>
      <c r="V80" s="544"/>
      <c r="W80" s="545"/>
    </row>
    <row r="81" spans="1:23" ht="36.75" customHeight="1" thickBot="1">
      <c r="A81" s="270" t="s">
        <v>263</v>
      </c>
      <c r="B81" s="293"/>
      <c r="C81" s="353" t="s">
        <v>264</v>
      </c>
      <c r="D81" s="354"/>
      <c r="E81" s="354"/>
      <c r="F81" s="354"/>
      <c r="G81" s="354"/>
      <c r="H81" s="354"/>
      <c r="I81" s="354"/>
      <c r="J81" s="354"/>
      <c r="K81" s="354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6"/>
    </row>
    <row r="82" spans="1:23" ht="25.5" customHeight="1" thickBot="1">
      <c r="A82" s="357"/>
      <c r="B82" s="346" t="s">
        <v>229</v>
      </c>
      <c r="C82" s="347" t="s">
        <v>265</v>
      </c>
      <c r="D82" s="358"/>
      <c r="E82" s="358"/>
      <c r="F82" s="358"/>
      <c r="G82" s="358"/>
      <c r="H82" s="358"/>
      <c r="I82" s="358"/>
      <c r="J82" s="358"/>
      <c r="K82" s="359"/>
      <c r="L82" s="536">
        <f>'300.00.016'!E14</f>
        <v>600000</v>
      </c>
      <c r="M82" s="548"/>
      <c r="N82" s="548"/>
      <c r="O82" s="548"/>
      <c r="P82" s="548"/>
      <c r="Q82" s="548"/>
      <c r="R82" s="549"/>
      <c r="S82" s="512"/>
      <c r="T82" s="536">
        <f>'300.00.016'!F14</f>
        <v>72000</v>
      </c>
      <c r="U82" s="544"/>
      <c r="V82" s="544"/>
      <c r="W82" s="545"/>
    </row>
    <row r="83" spans="1:23" ht="24.75" customHeight="1" thickBot="1">
      <c r="A83" s="360"/>
      <c r="B83" s="346" t="s">
        <v>231</v>
      </c>
      <c r="C83" s="347" t="s">
        <v>266</v>
      </c>
      <c r="D83" s="358"/>
      <c r="E83" s="358"/>
      <c r="F83" s="358"/>
      <c r="G83" s="358"/>
      <c r="H83" s="358"/>
      <c r="I83" s="358"/>
      <c r="J83" s="358"/>
      <c r="K83" s="359"/>
      <c r="L83" s="536">
        <f>'300.00.016'!E9</f>
        <v>2000000</v>
      </c>
      <c r="M83" s="548"/>
      <c r="N83" s="548"/>
      <c r="O83" s="548"/>
      <c r="P83" s="548"/>
      <c r="Q83" s="548"/>
      <c r="R83" s="549"/>
      <c r="S83" s="550"/>
      <c r="T83" s="536">
        <f>'300.00.016'!F9</f>
        <v>240000</v>
      </c>
      <c r="U83" s="544"/>
      <c r="V83" s="544"/>
      <c r="W83" s="545"/>
    </row>
    <row r="84" spans="1:23" ht="26.25" customHeight="1" thickBot="1">
      <c r="A84" s="270" t="s">
        <v>267</v>
      </c>
      <c r="B84" s="293"/>
      <c r="C84" s="279" t="s">
        <v>268</v>
      </c>
      <c r="D84" s="279"/>
      <c r="E84" s="279"/>
      <c r="F84" s="279"/>
      <c r="G84" s="279"/>
      <c r="H84" s="279"/>
      <c r="I84" s="279"/>
      <c r="J84" s="279"/>
      <c r="K84" s="280"/>
      <c r="L84" s="536">
        <f>'300.00.017'!F12</f>
        <v>550000</v>
      </c>
      <c r="M84" s="548"/>
      <c r="N84" s="548"/>
      <c r="O84" s="548"/>
      <c r="P84" s="548"/>
      <c r="Q84" s="548"/>
      <c r="R84" s="549"/>
      <c r="S84" s="527"/>
      <c r="T84" s="527"/>
      <c r="U84" s="527"/>
      <c r="V84" s="312"/>
      <c r="W84" s="551"/>
    </row>
    <row r="85" spans="1:23" ht="27" customHeight="1" thickBot="1">
      <c r="A85" s="270" t="s">
        <v>269</v>
      </c>
      <c r="B85" s="293"/>
      <c r="C85" s="315" t="s">
        <v>270</v>
      </c>
      <c r="D85" s="315"/>
      <c r="E85" s="315"/>
      <c r="F85" s="315"/>
      <c r="G85" s="315"/>
      <c r="H85" s="315"/>
      <c r="I85" s="315"/>
      <c r="J85" s="315"/>
      <c r="K85" s="362"/>
      <c r="L85" s="536">
        <f>'[1]НР 300.00.018, 019'!Q13</f>
        <v>0</v>
      </c>
      <c r="M85" s="544"/>
      <c r="N85" s="544"/>
      <c r="O85" s="544"/>
      <c r="P85" s="544"/>
      <c r="Q85" s="544"/>
      <c r="R85" s="545"/>
      <c r="S85" s="552"/>
      <c r="T85" s="527"/>
      <c r="U85" s="527"/>
      <c r="V85" s="312"/>
      <c r="W85" s="553"/>
    </row>
    <row r="86" spans="1:23" ht="37.5" customHeight="1" thickBot="1">
      <c r="A86" s="270" t="s">
        <v>271</v>
      </c>
      <c r="B86" s="293"/>
      <c r="C86" s="362" t="s">
        <v>272</v>
      </c>
      <c r="D86" s="130"/>
      <c r="E86" s="130"/>
      <c r="F86" s="130"/>
      <c r="G86" s="130"/>
      <c r="H86" s="130"/>
      <c r="I86" s="130"/>
      <c r="J86" s="130"/>
      <c r="K86" s="363"/>
      <c r="L86" s="364"/>
      <c r="M86" s="364"/>
      <c r="N86" s="147"/>
      <c r="O86" s="147"/>
      <c r="P86" s="147"/>
      <c r="Q86" s="147"/>
      <c r="R86" s="365"/>
      <c r="S86" s="361"/>
      <c r="T86" s="366">
        <f>'[1]НР 300.00.018, 019'!W13</f>
        <v>0</v>
      </c>
      <c r="U86" s="367"/>
      <c r="V86" s="367"/>
      <c r="W86" s="368"/>
    </row>
    <row r="87" spans="1:23" ht="35.25" customHeight="1" thickBot="1">
      <c r="A87" s="270" t="s">
        <v>273</v>
      </c>
      <c r="B87" s="293"/>
      <c r="C87" s="362" t="s">
        <v>274</v>
      </c>
      <c r="D87" s="130"/>
      <c r="E87" s="130"/>
      <c r="F87" s="130"/>
      <c r="G87" s="130"/>
      <c r="H87" s="130"/>
      <c r="I87" s="130"/>
      <c r="J87" s="130"/>
      <c r="K87" s="130"/>
      <c r="L87" s="369">
        <f>'[1]НР300.00.010,020'!P30</f>
        <v>0</v>
      </c>
      <c r="M87" s="207"/>
      <c r="N87" s="207"/>
      <c r="O87" s="207"/>
      <c r="P87" s="207"/>
      <c r="Q87" s="207"/>
      <c r="R87" s="370"/>
      <c r="S87" s="361"/>
      <c r="T87" s="371">
        <f>'[1]НР300.00.010,020'!R30</f>
        <v>0</v>
      </c>
      <c r="U87" s="96"/>
      <c r="V87" s="96"/>
      <c r="W87" s="97"/>
    </row>
    <row r="88" spans="1:23" ht="39.75" customHeight="1" thickBot="1">
      <c r="A88" s="270" t="s">
        <v>275</v>
      </c>
      <c r="B88" s="293"/>
      <c r="C88" s="372" t="s">
        <v>276</v>
      </c>
      <c r="D88" s="372"/>
      <c r="E88" s="372"/>
      <c r="F88" s="372"/>
      <c r="G88" s="372"/>
      <c r="H88" s="372"/>
      <c r="I88" s="372"/>
      <c r="J88" s="372"/>
      <c r="K88" s="373"/>
      <c r="L88" s="536">
        <f>(L76+L79+L80+L82+L83+L84+L85+L87+L108)</f>
        <v>31152000</v>
      </c>
      <c r="M88" s="548"/>
      <c r="N88" s="548"/>
      <c r="O88" s="548"/>
      <c r="P88" s="548"/>
      <c r="Q88" s="548"/>
      <c r="R88" s="549"/>
      <c r="S88" s="290"/>
      <c r="T88" s="290"/>
      <c r="U88" s="290"/>
      <c r="V88" s="308"/>
      <c r="W88" s="308"/>
    </row>
    <row r="89" spans="1:23" ht="27" customHeight="1" thickBot="1">
      <c r="A89" s="270" t="s">
        <v>277</v>
      </c>
      <c r="B89" s="293"/>
      <c r="C89" s="362" t="s">
        <v>278</v>
      </c>
      <c r="D89" s="130"/>
      <c r="E89" s="130"/>
      <c r="F89" s="130"/>
      <c r="G89" s="130"/>
      <c r="H89" s="130"/>
      <c r="I89" s="130"/>
      <c r="J89" s="130"/>
      <c r="K89" s="363"/>
      <c r="L89" s="275"/>
      <c r="M89" s="306"/>
      <c r="N89" s="306"/>
      <c r="O89" s="306"/>
      <c r="P89" s="306"/>
      <c r="Q89" s="306"/>
      <c r="R89" s="374"/>
      <c r="S89" s="374"/>
      <c r="T89" s="536">
        <f>'300.00.022'!F14</f>
        <v>-103200</v>
      </c>
      <c r="U89" s="544"/>
      <c r="V89" s="544"/>
      <c r="W89" s="545"/>
    </row>
    <row r="90" spans="1:23" ht="75" customHeight="1" thickBot="1">
      <c r="A90" s="270" t="s">
        <v>279</v>
      </c>
      <c r="B90" s="293"/>
      <c r="C90" s="372" t="s">
        <v>280</v>
      </c>
      <c r="D90" s="372"/>
      <c r="E90" s="372"/>
      <c r="F90" s="372"/>
      <c r="G90" s="372"/>
      <c r="H90" s="372"/>
      <c r="I90" s="372"/>
      <c r="J90" s="372"/>
      <c r="K90" s="372"/>
      <c r="L90" s="306"/>
      <c r="M90" s="306"/>
      <c r="N90" s="306"/>
      <c r="O90" s="306"/>
      <c r="P90" s="306"/>
      <c r="Q90" s="306"/>
      <c r="R90" s="296"/>
      <c r="S90" s="296"/>
      <c r="T90" s="554">
        <f>(T76+T79+T82+T83+T86+T87+T89)</f>
        <v>1235040</v>
      </c>
      <c r="U90" s="546"/>
      <c r="V90" s="546"/>
      <c r="W90" s="547"/>
    </row>
    <row r="91" spans="1:23" ht="30" customHeight="1" thickBot="1">
      <c r="A91" s="270" t="s">
        <v>281</v>
      </c>
      <c r="B91" s="375"/>
      <c r="C91" s="362" t="s">
        <v>282</v>
      </c>
      <c r="D91" s="130"/>
      <c r="E91" s="130"/>
      <c r="F91" s="130"/>
      <c r="G91" s="130"/>
      <c r="H91" s="130"/>
      <c r="I91" s="130"/>
      <c r="J91" s="130"/>
      <c r="K91" s="363"/>
      <c r="L91" s="306"/>
      <c r="M91" s="306"/>
      <c r="N91" s="306"/>
      <c r="O91" s="306"/>
      <c r="P91" s="306"/>
      <c r="Q91" s="306"/>
      <c r="R91" s="307"/>
      <c r="S91" s="307"/>
      <c r="T91" s="555"/>
      <c r="U91" s="556"/>
      <c r="V91" s="556"/>
      <c r="W91" s="557"/>
    </row>
    <row r="92" spans="1:23" ht="33" customHeight="1" thickBot="1">
      <c r="A92" s="378"/>
      <c r="B92" s="379" t="s">
        <v>229</v>
      </c>
      <c r="C92" s="358" t="s">
        <v>283</v>
      </c>
      <c r="D92" s="358"/>
      <c r="E92" s="358"/>
      <c r="F92" s="358"/>
      <c r="G92" s="358"/>
      <c r="H92" s="358"/>
      <c r="I92" s="358"/>
      <c r="J92" s="358"/>
      <c r="K92" s="380"/>
      <c r="L92" s="306"/>
      <c r="M92" s="306"/>
      <c r="N92" s="306"/>
      <c r="O92" s="306"/>
      <c r="P92" s="306"/>
      <c r="Q92" s="306"/>
      <c r="R92" s="275"/>
      <c r="S92" s="275"/>
      <c r="T92" s="555"/>
      <c r="U92" s="556"/>
      <c r="V92" s="556"/>
      <c r="W92" s="557"/>
    </row>
    <row r="93" spans="1:23" ht="38.25" customHeight="1" thickBot="1">
      <c r="A93" s="381"/>
      <c r="B93" s="379" t="s">
        <v>231</v>
      </c>
      <c r="C93" s="358" t="s">
        <v>284</v>
      </c>
      <c r="D93" s="358"/>
      <c r="E93" s="358"/>
      <c r="F93" s="358"/>
      <c r="G93" s="358"/>
      <c r="H93" s="358"/>
      <c r="I93" s="358"/>
      <c r="J93" s="358"/>
      <c r="K93" s="380"/>
      <c r="L93" s="306"/>
      <c r="M93" s="306"/>
      <c r="N93" s="306"/>
      <c r="O93" s="306"/>
      <c r="P93" s="306"/>
      <c r="Q93" s="306"/>
      <c r="R93" s="275"/>
      <c r="S93" s="275"/>
      <c r="T93" s="555"/>
      <c r="U93" s="556"/>
      <c r="V93" s="556"/>
      <c r="W93" s="557"/>
    </row>
    <row r="94" spans="1:23" ht="35.25" customHeight="1" thickBot="1">
      <c r="A94" s="382"/>
      <c r="B94" s="379" t="s">
        <v>285</v>
      </c>
      <c r="C94" s="358" t="s">
        <v>286</v>
      </c>
      <c r="D94" s="358"/>
      <c r="E94" s="358"/>
      <c r="F94" s="358"/>
      <c r="G94" s="358"/>
      <c r="H94" s="358"/>
      <c r="I94" s="358"/>
      <c r="J94" s="358"/>
      <c r="K94" s="380"/>
      <c r="L94" s="306"/>
      <c r="M94" s="306"/>
      <c r="N94" s="306"/>
      <c r="O94" s="306"/>
      <c r="P94" s="306"/>
      <c r="Q94" s="306"/>
      <c r="R94" s="275"/>
      <c r="S94" s="275"/>
      <c r="T94" s="555"/>
      <c r="U94" s="556"/>
      <c r="V94" s="556"/>
      <c r="W94" s="557"/>
    </row>
    <row r="95" spans="1:23" ht="26.25" customHeight="1" thickBot="1">
      <c r="A95" s="270" t="s">
        <v>287</v>
      </c>
      <c r="B95" s="258"/>
      <c r="C95" s="383" t="s">
        <v>288</v>
      </c>
      <c r="D95" s="383"/>
      <c r="E95" s="383"/>
      <c r="F95" s="383"/>
      <c r="G95" s="383"/>
      <c r="H95" s="383"/>
      <c r="I95" s="383"/>
      <c r="J95" s="383"/>
      <c r="K95" s="383"/>
      <c r="L95" s="306"/>
      <c r="M95" s="306"/>
      <c r="N95" s="306"/>
      <c r="O95" s="306"/>
      <c r="P95" s="306"/>
      <c r="Q95" s="306"/>
      <c r="R95" s="327"/>
      <c r="S95" s="307"/>
      <c r="T95" s="361"/>
      <c r="U95" s="361"/>
      <c r="V95" s="384"/>
      <c r="W95" s="384"/>
    </row>
    <row r="96" spans="1:23" ht="38.25" customHeight="1" thickBot="1">
      <c r="A96" s="385"/>
      <c r="B96" s="379" t="s">
        <v>229</v>
      </c>
      <c r="C96" s="386" t="s">
        <v>289</v>
      </c>
      <c r="D96" s="387"/>
      <c r="E96" s="387"/>
      <c r="F96" s="387"/>
      <c r="G96" s="387"/>
      <c r="H96" s="387"/>
      <c r="I96" s="387"/>
      <c r="J96" s="387"/>
      <c r="K96" s="388"/>
      <c r="L96" s="306"/>
      <c r="M96" s="306"/>
      <c r="N96" s="306"/>
      <c r="O96" s="306"/>
      <c r="P96" s="306"/>
      <c r="Q96" s="306"/>
      <c r="R96" s="275"/>
      <c r="S96" s="275"/>
      <c r="T96" s="563">
        <f>IF(T72=0,T90,(T90*V62))</f>
        <v>1078608.2319774467</v>
      </c>
      <c r="U96" s="564"/>
      <c r="V96" s="564"/>
      <c r="W96" s="565"/>
    </row>
    <row r="97" spans="1:23" ht="25.5" customHeight="1" thickBot="1">
      <c r="A97" s="385"/>
      <c r="B97" s="379" t="s">
        <v>231</v>
      </c>
      <c r="C97" s="278" t="s">
        <v>290</v>
      </c>
      <c r="D97" s="279"/>
      <c r="E97" s="279"/>
      <c r="F97" s="279"/>
      <c r="G97" s="279"/>
      <c r="H97" s="279"/>
      <c r="I97" s="279"/>
      <c r="J97" s="279"/>
      <c r="K97" s="279"/>
      <c r="L97" s="306"/>
      <c r="M97" s="306"/>
      <c r="N97" s="306"/>
      <c r="O97" s="306"/>
      <c r="P97" s="306"/>
      <c r="Q97" s="306"/>
      <c r="R97" s="327"/>
      <c r="S97" s="307"/>
      <c r="T97" s="389"/>
      <c r="U97" s="390"/>
      <c r="V97" s="390"/>
      <c r="W97" s="391"/>
    </row>
    <row r="98" spans="1:23" ht="36.75" customHeight="1" thickBot="1">
      <c r="A98" s="392"/>
      <c r="B98" s="379" t="s">
        <v>285</v>
      </c>
      <c r="C98" s="393" t="s">
        <v>291</v>
      </c>
      <c r="D98" s="393"/>
      <c r="E98" s="393"/>
      <c r="F98" s="393"/>
      <c r="G98" s="393"/>
      <c r="H98" s="393"/>
      <c r="I98" s="393"/>
      <c r="J98" s="393"/>
      <c r="K98" s="394"/>
      <c r="L98" s="306"/>
      <c r="M98" s="306"/>
      <c r="N98" s="306"/>
      <c r="O98" s="306"/>
      <c r="P98" s="306"/>
      <c r="Q98" s="306"/>
      <c r="R98" s="275"/>
      <c r="S98" s="275"/>
      <c r="T98" s="395"/>
      <c r="U98" s="396"/>
      <c r="V98" s="396"/>
      <c r="W98" s="397"/>
    </row>
    <row r="99" spans="1:23" ht="63.75" customHeight="1" thickBot="1">
      <c r="A99" s="398"/>
      <c r="B99" s="399" t="s">
        <v>292</v>
      </c>
      <c r="C99" s="400" t="s">
        <v>293</v>
      </c>
      <c r="D99" s="401"/>
      <c r="E99" s="401"/>
      <c r="F99" s="401"/>
      <c r="G99" s="401"/>
      <c r="H99" s="401"/>
      <c r="I99" s="401"/>
      <c r="J99" s="401"/>
      <c r="K99" s="402"/>
      <c r="L99" s="306"/>
      <c r="M99" s="306"/>
      <c r="N99" s="306"/>
      <c r="O99" s="306"/>
      <c r="P99" s="306"/>
      <c r="Q99" s="306"/>
      <c r="R99" s="275"/>
      <c r="S99" s="275"/>
      <c r="T99" s="403"/>
      <c r="U99" s="404"/>
      <c r="V99" s="404"/>
      <c r="W99" s="405"/>
    </row>
    <row r="100" spans="1:23" ht="33" customHeight="1" thickBot="1">
      <c r="A100" s="406" t="s">
        <v>294</v>
      </c>
      <c r="B100" s="407"/>
      <c r="C100" s="400" t="s">
        <v>295</v>
      </c>
      <c r="D100" s="401"/>
      <c r="E100" s="401"/>
      <c r="F100" s="401"/>
      <c r="G100" s="401"/>
      <c r="H100" s="401"/>
      <c r="I100" s="401"/>
      <c r="J100" s="401"/>
      <c r="K100" s="402"/>
      <c r="L100" s="306"/>
      <c r="M100" s="306"/>
      <c r="N100" s="306"/>
      <c r="O100" s="306"/>
      <c r="P100" s="306"/>
      <c r="Q100" s="306"/>
      <c r="R100" s="275"/>
      <c r="S100" s="275"/>
      <c r="T100" s="408"/>
      <c r="U100" s="409"/>
      <c r="V100" s="409"/>
      <c r="W100" s="409"/>
    </row>
    <row r="101" spans="1:23" ht="33" customHeight="1" thickBot="1">
      <c r="A101" s="385"/>
      <c r="B101" s="379" t="s">
        <v>229</v>
      </c>
      <c r="C101" s="410" t="s">
        <v>296</v>
      </c>
      <c r="D101" s="411"/>
      <c r="E101" s="411"/>
      <c r="F101" s="411"/>
      <c r="G101" s="411"/>
      <c r="H101" s="411"/>
      <c r="I101" s="411"/>
      <c r="J101" s="411"/>
      <c r="K101" s="412"/>
      <c r="L101" s="306"/>
      <c r="M101" s="306"/>
      <c r="N101" s="306"/>
      <c r="O101" s="306"/>
      <c r="P101" s="306"/>
      <c r="Q101" s="306"/>
      <c r="R101" s="275"/>
      <c r="S101" s="275"/>
      <c r="T101" s="566">
        <f>(T90-T96)</f>
        <v>156431.7680225533</v>
      </c>
      <c r="U101" s="567"/>
      <c r="V101" s="567"/>
      <c r="W101" s="568"/>
    </row>
    <row r="102" spans="1:23" ht="33" customHeight="1" thickBot="1">
      <c r="A102" s="385"/>
      <c r="B102" s="379" t="s">
        <v>231</v>
      </c>
      <c r="C102" s="410" t="s">
        <v>297</v>
      </c>
      <c r="D102" s="401"/>
      <c r="E102" s="401"/>
      <c r="F102" s="401"/>
      <c r="G102" s="401"/>
      <c r="H102" s="401"/>
      <c r="I102" s="401"/>
      <c r="J102" s="401"/>
      <c r="K102" s="402"/>
      <c r="L102" s="306"/>
      <c r="M102" s="306"/>
      <c r="N102" s="306"/>
      <c r="O102" s="306"/>
      <c r="P102" s="306"/>
      <c r="Q102" s="306"/>
      <c r="R102" s="275"/>
      <c r="S102" s="275"/>
      <c r="T102" s="395"/>
      <c r="U102" s="376"/>
      <c r="V102" s="376"/>
      <c r="W102" s="377"/>
    </row>
    <row r="103" spans="1:23" ht="33" customHeight="1" thickBot="1">
      <c r="A103" s="392"/>
      <c r="B103" s="379" t="s">
        <v>285</v>
      </c>
      <c r="C103" s="400" t="s">
        <v>298</v>
      </c>
      <c r="D103" s="401"/>
      <c r="E103" s="401"/>
      <c r="F103" s="401"/>
      <c r="G103" s="401"/>
      <c r="H103" s="401"/>
      <c r="I103" s="401"/>
      <c r="J103" s="401"/>
      <c r="K103" s="402"/>
      <c r="L103" s="306"/>
      <c r="M103" s="306"/>
      <c r="N103" s="306"/>
      <c r="O103" s="306"/>
      <c r="P103" s="306"/>
      <c r="Q103" s="306"/>
      <c r="R103" s="275"/>
      <c r="S103" s="275"/>
      <c r="T103" s="395"/>
      <c r="U103" s="376"/>
      <c r="V103" s="376"/>
      <c r="W103" s="377"/>
    </row>
    <row r="104" spans="1:23" ht="33" customHeight="1" thickBot="1">
      <c r="A104" s="406" t="s">
        <v>299</v>
      </c>
      <c r="B104" s="407"/>
      <c r="C104" s="400" t="s">
        <v>300</v>
      </c>
      <c r="D104" s="401"/>
      <c r="E104" s="401"/>
      <c r="F104" s="401"/>
      <c r="G104" s="401"/>
      <c r="H104" s="401"/>
      <c r="I104" s="401"/>
      <c r="J104" s="401"/>
      <c r="K104" s="402"/>
      <c r="L104" s="306"/>
      <c r="M104" s="306"/>
      <c r="N104" s="306"/>
      <c r="O104" s="306"/>
      <c r="P104" s="306"/>
      <c r="Q104" s="306"/>
      <c r="R104" s="275"/>
      <c r="S104" s="275"/>
      <c r="T104" s="408"/>
      <c r="U104" s="409"/>
      <c r="V104" s="409"/>
      <c r="W104" s="409"/>
    </row>
    <row r="105" spans="1:23" ht="33" customHeight="1" thickBot="1">
      <c r="A105" s="413"/>
      <c r="B105" s="379" t="s">
        <v>229</v>
      </c>
      <c r="C105" s="410" t="s">
        <v>301</v>
      </c>
      <c r="D105" s="411"/>
      <c r="E105" s="411"/>
      <c r="F105" s="411"/>
      <c r="G105" s="411"/>
      <c r="H105" s="411"/>
      <c r="I105" s="411"/>
      <c r="J105" s="411"/>
      <c r="K105" s="412"/>
      <c r="L105" s="306"/>
      <c r="M105" s="306"/>
      <c r="N105" s="306"/>
      <c r="O105" s="306"/>
      <c r="P105" s="306"/>
      <c r="Q105" s="306"/>
      <c r="R105" s="275"/>
      <c r="S105" s="275"/>
      <c r="T105" s="395"/>
      <c r="U105" s="376"/>
      <c r="V105" s="376"/>
      <c r="W105" s="377"/>
    </row>
    <row r="106" spans="1:23" ht="33" customHeight="1" thickBot="1">
      <c r="A106" s="414"/>
      <c r="B106" s="379" t="s">
        <v>231</v>
      </c>
      <c r="C106" s="410" t="s">
        <v>302</v>
      </c>
      <c r="D106" s="411"/>
      <c r="E106" s="411"/>
      <c r="F106" s="411"/>
      <c r="G106" s="411"/>
      <c r="H106" s="411"/>
      <c r="I106" s="411"/>
      <c r="J106" s="411"/>
      <c r="K106" s="412"/>
      <c r="L106" s="306"/>
      <c r="M106" s="306"/>
      <c r="N106" s="306"/>
      <c r="O106" s="306"/>
      <c r="P106" s="306"/>
      <c r="Q106" s="306"/>
      <c r="R106" s="275"/>
      <c r="S106" s="275"/>
      <c r="T106" s="395"/>
      <c r="U106" s="376"/>
      <c r="V106" s="376"/>
      <c r="W106" s="377"/>
    </row>
    <row r="107" spans="1:23" ht="33" customHeight="1" thickBot="1">
      <c r="A107" s="406" t="s">
        <v>303</v>
      </c>
      <c r="B107" s="415"/>
      <c r="C107" s="416" t="s">
        <v>304</v>
      </c>
      <c r="D107" s="417"/>
      <c r="E107" s="417"/>
      <c r="F107" s="417"/>
      <c r="G107" s="417"/>
      <c r="H107" s="417"/>
      <c r="I107" s="417"/>
      <c r="J107" s="417"/>
      <c r="K107" s="417"/>
      <c r="L107" s="306"/>
      <c r="M107" s="306"/>
      <c r="N107" s="306"/>
      <c r="O107" s="306"/>
      <c r="P107" s="306"/>
      <c r="Q107" s="306"/>
      <c r="R107" s="275"/>
      <c r="S107" s="275"/>
      <c r="T107" s="418">
        <f>'[1]НР 300.00.002, 300.00.028'!Q26</f>
        <v>0</v>
      </c>
      <c r="U107" s="376"/>
      <c r="V107" s="376"/>
      <c r="W107" s="377"/>
    </row>
    <row r="108" spans="1:23" ht="27" customHeight="1" thickBot="1">
      <c r="A108" s="419" t="s">
        <v>305</v>
      </c>
      <c r="B108" s="375"/>
      <c r="C108" s="420" t="s">
        <v>306</v>
      </c>
      <c r="D108" s="289"/>
      <c r="E108" s="289"/>
      <c r="F108" s="289"/>
      <c r="G108" s="289"/>
      <c r="H108" s="289"/>
      <c r="I108" s="289"/>
      <c r="J108" s="289"/>
      <c r="K108" s="289"/>
      <c r="L108" s="558">
        <f>'300.00.011'!E25</f>
        <v>13000000</v>
      </c>
      <c r="M108" s="559"/>
      <c r="N108" s="559"/>
      <c r="O108" s="559"/>
      <c r="P108" s="559"/>
      <c r="Q108" s="559"/>
      <c r="R108" s="560"/>
      <c r="S108" s="327"/>
      <c r="T108" s="558">
        <f>'300.00.011'!F25</f>
        <v>1560000</v>
      </c>
      <c r="U108" s="561"/>
      <c r="V108" s="561"/>
      <c r="W108" s="562"/>
    </row>
    <row r="109" spans="1:23" ht="11.25">
      <c r="A109" s="250" t="s">
        <v>307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2"/>
    </row>
    <row r="110" spans="1:23" ht="12" thickBot="1">
      <c r="A110" s="254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256"/>
    </row>
    <row r="111" spans="1:23" ht="29.25" customHeight="1" thickBot="1">
      <c r="A111" s="339" t="s">
        <v>308</v>
      </c>
      <c r="B111" s="258"/>
      <c r="C111" s="421" t="s">
        <v>309</v>
      </c>
      <c r="D111" s="421"/>
      <c r="E111" s="421"/>
      <c r="F111" s="421"/>
      <c r="G111" s="421"/>
      <c r="H111" s="421"/>
      <c r="I111" s="421"/>
      <c r="J111" s="421"/>
      <c r="K111" s="421"/>
      <c r="L111" s="275"/>
      <c r="M111" s="306"/>
      <c r="N111" s="306"/>
      <c r="O111" s="306"/>
      <c r="P111" s="306"/>
      <c r="Q111" s="306"/>
      <c r="R111" s="290"/>
      <c r="S111" s="290"/>
      <c r="T111" s="290"/>
      <c r="U111" s="290"/>
      <c r="V111" s="290"/>
      <c r="W111" s="308"/>
    </row>
    <row r="112" spans="1:23" ht="56.25" customHeight="1" thickBot="1">
      <c r="A112" s="422"/>
      <c r="B112" s="379" t="s">
        <v>229</v>
      </c>
      <c r="C112" s="130" t="s">
        <v>310</v>
      </c>
      <c r="D112" s="130"/>
      <c r="E112" s="130"/>
      <c r="F112" s="130"/>
      <c r="G112" s="130"/>
      <c r="H112" s="130"/>
      <c r="I112" s="130"/>
      <c r="J112" s="130"/>
      <c r="K112" s="363"/>
      <c r="L112" s="306"/>
      <c r="M112" s="306"/>
      <c r="N112" s="306"/>
      <c r="O112" s="306"/>
      <c r="P112" s="306"/>
      <c r="Q112" s="306"/>
      <c r="R112" s="296"/>
      <c r="S112" s="307"/>
      <c r="T112" s="569">
        <f>IF(T72&gt;(T96+T99+T108),(T72-T96-T99-T108),0)</f>
        <v>2025791.768022553</v>
      </c>
      <c r="U112" s="570"/>
      <c r="V112" s="570"/>
      <c r="W112" s="571"/>
    </row>
    <row r="113" spans="1:23" ht="42" customHeight="1" thickBot="1">
      <c r="A113" s="423"/>
      <c r="B113" s="379" t="s">
        <v>231</v>
      </c>
      <c r="C113" s="130" t="s">
        <v>311</v>
      </c>
      <c r="D113" s="130"/>
      <c r="E113" s="130"/>
      <c r="F113" s="130"/>
      <c r="G113" s="130"/>
      <c r="H113" s="130"/>
      <c r="I113" s="130"/>
      <c r="J113" s="130"/>
      <c r="K113" s="363"/>
      <c r="L113" s="306"/>
      <c r="M113" s="306"/>
      <c r="N113" s="306"/>
      <c r="O113" s="306"/>
      <c r="P113" s="306"/>
      <c r="Q113" s="306"/>
      <c r="R113" s="275"/>
      <c r="S113" s="275"/>
      <c r="T113" s="304">
        <f>IF((T96+T108)&gt;T72,(T96+T108-T72),0)</f>
        <v>0</v>
      </c>
      <c r="U113" s="343"/>
      <c r="V113" s="343"/>
      <c r="W113" s="344"/>
    </row>
    <row r="114" spans="1:23" ht="39" customHeight="1" thickBot="1">
      <c r="A114" s="297" t="s">
        <v>312</v>
      </c>
      <c r="B114" s="340"/>
      <c r="C114" s="315" t="s">
        <v>313</v>
      </c>
      <c r="D114" s="315"/>
      <c r="E114" s="315"/>
      <c r="F114" s="315"/>
      <c r="G114" s="315"/>
      <c r="H114" s="315"/>
      <c r="I114" s="315"/>
      <c r="J114" s="315"/>
      <c r="K114" s="315"/>
      <c r="L114" s="306"/>
      <c r="M114" s="306"/>
      <c r="N114" s="306"/>
      <c r="O114" s="306"/>
      <c r="P114" s="306"/>
      <c r="Q114" s="306"/>
      <c r="R114" s="327"/>
      <c r="S114" s="307"/>
      <c r="T114" s="424"/>
      <c r="U114" s="207"/>
      <c r="V114" s="207"/>
      <c r="W114" s="370"/>
    </row>
    <row r="115" spans="1:23" ht="21" customHeight="1" thickBot="1">
      <c r="A115" s="250" t="s">
        <v>314</v>
      </c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2"/>
    </row>
    <row r="116" spans="1:23" ht="27" customHeight="1" hidden="1">
      <c r="A116" s="254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6"/>
    </row>
    <row r="117" spans="1:23" ht="24.75" customHeight="1" thickBot="1">
      <c r="A117" s="425" t="s">
        <v>315</v>
      </c>
      <c r="B117" s="426"/>
      <c r="C117" s="427" t="s">
        <v>316</v>
      </c>
      <c r="D117" s="428"/>
      <c r="E117" s="428"/>
      <c r="F117" s="428"/>
      <c r="G117" s="428"/>
      <c r="H117" s="428"/>
      <c r="I117" s="428"/>
      <c r="J117" s="428"/>
      <c r="K117" s="429"/>
      <c r="L117" s="306"/>
      <c r="M117" s="147"/>
      <c r="N117" s="147"/>
      <c r="O117" s="147"/>
      <c r="P117" s="147"/>
      <c r="Q117" s="147"/>
      <c r="R117" s="291"/>
      <c r="S117" s="291"/>
      <c r="T117" s="430"/>
      <c r="U117" s="207"/>
      <c r="V117" s="207"/>
      <c r="W117" s="370"/>
    </row>
    <row r="118" spans="1:23" ht="26.25" customHeight="1" thickBot="1">
      <c r="A118" s="431"/>
      <c r="B118" s="379" t="s">
        <v>229</v>
      </c>
      <c r="C118" s="432" t="s">
        <v>317</v>
      </c>
      <c r="D118" s="433"/>
      <c r="E118" s="433"/>
      <c r="F118" s="433"/>
      <c r="G118" s="433"/>
      <c r="H118" s="433"/>
      <c r="I118" s="433"/>
      <c r="J118" s="433"/>
      <c r="K118" s="433"/>
      <c r="L118" s="306"/>
      <c r="M118" s="147"/>
      <c r="N118" s="147"/>
      <c r="O118" s="147"/>
      <c r="P118" s="147"/>
      <c r="Q118" s="147"/>
      <c r="R118" s="291"/>
      <c r="S118" s="291"/>
      <c r="T118" s="434"/>
      <c r="U118" s="435"/>
      <c r="V118" s="436"/>
      <c r="W118" s="436"/>
    </row>
    <row r="119" spans="1:23" ht="27" customHeight="1" thickBot="1">
      <c r="A119" s="437"/>
      <c r="B119" s="379" t="s">
        <v>231</v>
      </c>
      <c r="C119" s="438" t="s">
        <v>318</v>
      </c>
      <c r="D119" s="438"/>
      <c r="E119" s="438"/>
      <c r="F119" s="438"/>
      <c r="G119" s="438"/>
      <c r="H119" s="438"/>
      <c r="I119" s="438"/>
      <c r="J119" s="438"/>
      <c r="K119" s="439"/>
      <c r="L119" s="306"/>
      <c r="M119" s="147"/>
      <c r="N119" s="147"/>
      <c r="O119" s="147"/>
      <c r="P119" s="147"/>
      <c r="Q119" s="147"/>
      <c r="R119" s="291"/>
      <c r="S119" s="291"/>
      <c r="T119" s="440"/>
      <c r="U119" s="441"/>
      <c r="V119" s="442"/>
      <c r="W119" s="442"/>
    </row>
    <row r="120" spans="1:23" ht="27.75" customHeight="1" thickBot="1">
      <c r="A120" s="443"/>
      <c r="B120" s="379" t="s">
        <v>285</v>
      </c>
      <c r="C120" s="444" t="s">
        <v>319</v>
      </c>
      <c r="D120" s="444"/>
      <c r="E120" s="444"/>
      <c r="F120" s="444"/>
      <c r="G120" s="444"/>
      <c r="H120" s="444"/>
      <c r="I120" s="444"/>
      <c r="J120" s="444"/>
      <c r="K120" s="445"/>
      <c r="L120" s="446" t="s">
        <v>320</v>
      </c>
      <c r="M120" s="371"/>
      <c r="N120" s="207"/>
      <c r="O120" s="207"/>
      <c r="P120" s="207"/>
      <c r="Q120" s="207"/>
      <c r="R120" s="370"/>
      <c r="S120" s="447" t="s">
        <v>321</v>
      </c>
      <c r="T120" s="424"/>
      <c r="U120" s="207"/>
      <c r="V120" s="207"/>
      <c r="W120" s="370"/>
    </row>
    <row r="121" spans="1:23" ht="11.25">
      <c r="A121" s="250" t="s">
        <v>322</v>
      </c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2"/>
    </row>
    <row r="122" spans="1:23" ht="15" customHeight="1" thickBot="1">
      <c r="A122" s="254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6"/>
    </row>
    <row r="123" spans="1:23" ht="11.25">
      <c r="A123" s="448" t="s">
        <v>323</v>
      </c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</row>
    <row r="124" spans="1:23" ht="12" thickBot="1">
      <c r="A124" s="449"/>
      <c r="B124" s="449"/>
      <c r="C124" s="449"/>
      <c r="D124" s="449"/>
      <c r="E124" s="449"/>
      <c r="F124" s="449"/>
      <c r="G124" s="449"/>
      <c r="H124" s="449"/>
      <c r="I124" s="449"/>
      <c r="J124" s="449"/>
      <c r="K124" s="449"/>
      <c r="L124" s="449"/>
      <c r="M124" s="449"/>
      <c r="N124" s="449"/>
      <c r="O124" s="449"/>
      <c r="P124" s="449"/>
      <c r="Q124" s="449"/>
      <c r="R124" s="449"/>
      <c r="S124" s="449"/>
      <c r="T124" s="449"/>
      <c r="U124" s="449"/>
      <c r="V124" s="449"/>
      <c r="W124" s="449"/>
    </row>
    <row r="125" spans="1:23" ht="11.25">
      <c r="A125" s="450" t="s">
        <v>324</v>
      </c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1"/>
      <c r="P125" s="452"/>
      <c r="Q125" s="453"/>
      <c r="R125" s="453"/>
      <c r="S125" s="453"/>
      <c r="T125" s="453"/>
      <c r="U125" s="453"/>
      <c r="V125" s="453"/>
      <c r="W125" s="453"/>
    </row>
    <row r="126" spans="1:23" ht="11.25">
      <c r="A126" s="454"/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6"/>
      <c r="Q126" s="453"/>
      <c r="R126" s="453"/>
      <c r="S126" s="453"/>
      <c r="T126" s="453"/>
      <c r="U126" s="453"/>
      <c r="V126" s="457"/>
      <c r="W126" s="457"/>
    </row>
    <row r="127" spans="1:23" ht="13.5" thickBot="1">
      <c r="A127" s="458"/>
      <c r="B127" s="459"/>
      <c r="C127" s="459"/>
      <c r="D127" s="459"/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59"/>
      <c r="P127" s="460"/>
      <c r="Q127" s="461"/>
      <c r="R127" s="461"/>
      <c r="S127" s="461"/>
      <c r="T127" s="461"/>
      <c r="U127" s="461"/>
      <c r="V127" s="462"/>
      <c r="W127" s="462"/>
    </row>
    <row r="128" spans="1:23" ht="9.75" customHeight="1" thickBot="1">
      <c r="A128" s="463"/>
      <c r="B128" s="463"/>
      <c r="C128" s="463"/>
      <c r="D128" s="464"/>
      <c r="E128" s="464"/>
      <c r="F128" s="464"/>
      <c r="G128" s="464"/>
      <c r="H128" s="463"/>
      <c r="I128" s="463"/>
      <c r="J128" s="463"/>
      <c r="K128" s="463"/>
      <c r="L128" s="464"/>
      <c r="M128" s="464"/>
      <c r="N128" s="464"/>
      <c r="O128" s="464"/>
      <c r="P128" s="464"/>
      <c r="Q128" s="465"/>
      <c r="R128" s="465"/>
      <c r="S128" s="465"/>
      <c r="T128" s="465"/>
      <c r="U128" s="465"/>
      <c r="V128" s="462"/>
      <c r="W128" s="462"/>
    </row>
    <row r="129" spans="1:23" ht="12.75">
      <c r="A129" s="466" t="s">
        <v>325</v>
      </c>
      <c r="B129" s="467"/>
      <c r="C129" s="467"/>
      <c r="D129" s="468"/>
      <c r="E129" s="469"/>
      <c r="F129" s="469"/>
      <c r="G129" s="470"/>
      <c r="H129" s="471"/>
      <c r="I129" s="472" t="s">
        <v>326</v>
      </c>
      <c r="J129" s="472"/>
      <c r="K129" s="472"/>
      <c r="L129" s="450"/>
      <c r="M129" s="451"/>
      <c r="N129" s="451"/>
      <c r="O129" s="452"/>
      <c r="P129" s="473"/>
      <c r="Q129" s="465"/>
      <c r="R129" s="465"/>
      <c r="S129" s="465"/>
      <c r="T129" s="465"/>
      <c r="U129" s="465"/>
      <c r="V129" s="462"/>
      <c r="W129" s="462"/>
    </row>
    <row r="130" spans="1:23" ht="27.75" customHeight="1" thickBot="1">
      <c r="A130" s="466"/>
      <c r="B130" s="467"/>
      <c r="C130" s="467"/>
      <c r="D130" s="474"/>
      <c r="E130" s="475"/>
      <c r="F130" s="475"/>
      <c r="G130" s="476"/>
      <c r="H130" s="477"/>
      <c r="I130" s="478"/>
      <c r="J130" s="478"/>
      <c r="K130" s="478"/>
      <c r="L130" s="458"/>
      <c r="M130" s="459"/>
      <c r="N130" s="459"/>
      <c r="O130" s="460"/>
      <c r="P130" s="473"/>
      <c r="Q130" s="465"/>
      <c r="R130" s="465"/>
      <c r="S130" s="465"/>
      <c r="T130" s="465"/>
      <c r="U130" s="465"/>
      <c r="V130" s="462"/>
      <c r="W130" s="462"/>
    </row>
    <row r="131" spans="1:23" ht="12" thickBot="1">
      <c r="A131" s="479"/>
      <c r="B131" s="479"/>
      <c r="C131" s="479"/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</row>
    <row r="132" spans="1:23" ht="13.5" thickBot="1">
      <c r="A132" s="480" t="s">
        <v>327</v>
      </c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2"/>
      <c r="Q132" s="483" t="s">
        <v>328</v>
      </c>
      <c r="R132" s="483"/>
      <c r="S132" s="483"/>
      <c r="T132" s="462"/>
      <c r="U132" s="462"/>
      <c r="V132" s="462"/>
      <c r="W132" s="462"/>
    </row>
    <row r="133" spans="1:23" ht="13.5" thickBot="1">
      <c r="A133" s="484"/>
      <c r="B133" s="485"/>
      <c r="C133" s="485"/>
      <c r="D133" s="485"/>
      <c r="E133" s="485"/>
      <c r="F133" s="485"/>
      <c r="G133" s="485"/>
      <c r="H133" s="485"/>
      <c r="I133" s="485"/>
      <c r="J133" s="485"/>
      <c r="K133" s="485"/>
      <c r="L133" s="485"/>
      <c r="M133" s="485"/>
      <c r="N133" s="485"/>
      <c r="O133" s="485"/>
      <c r="P133" s="486"/>
      <c r="Q133" s="483"/>
      <c r="R133" s="483"/>
      <c r="S133" s="483"/>
      <c r="T133" s="487"/>
      <c r="U133" s="488"/>
      <c r="V133" s="488"/>
      <c r="W133" s="489"/>
    </row>
    <row r="134" spans="1:23" ht="13.5" thickBot="1">
      <c r="A134" s="490"/>
      <c r="B134" s="491"/>
      <c r="C134" s="491"/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2"/>
      <c r="Q134" s="462"/>
      <c r="R134" s="461"/>
      <c r="S134" s="461"/>
      <c r="T134" s="461"/>
      <c r="U134" s="461"/>
      <c r="V134" s="461"/>
      <c r="W134" s="461"/>
    </row>
    <row r="135" spans="1:23" ht="12" thickBot="1">
      <c r="A135" s="479"/>
      <c r="B135" s="479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479"/>
      <c r="V135" s="479"/>
      <c r="W135" s="479"/>
    </row>
    <row r="136" spans="1:23" ht="21" customHeight="1" thickBot="1">
      <c r="A136" s="493" t="s">
        <v>329</v>
      </c>
      <c r="B136" s="493"/>
      <c r="C136" s="494"/>
      <c r="D136" s="495"/>
      <c r="E136" s="496"/>
      <c r="F136" s="453"/>
      <c r="G136" s="453"/>
      <c r="H136" s="453"/>
      <c r="I136" s="453"/>
      <c r="J136" s="453"/>
      <c r="K136" s="453"/>
      <c r="L136" s="453"/>
      <c r="M136" s="493" t="s">
        <v>330</v>
      </c>
      <c r="N136" s="493"/>
      <c r="O136" s="494"/>
      <c r="P136" s="495"/>
      <c r="Q136" s="496"/>
      <c r="R136" s="497" t="s">
        <v>331</v>
      </c>
      <c r="S136" s="497"/>
      <c r="T136" s="497"/>
      <c r="U136" s="497"/>
      <c r="V136" s="497"/>
      <c r="W136" s="497"/>
    </row>
    <row r="137" spans="1:23" ht="12" thickBot="1">
      <c r="A137" s="473"/>
      <c r="B137" s="473"/>
      <c r="C137" s="473"/>
      <c r="D137" s="473"/>
      <c r="E137" s="473"/>
      <c r="F137" s="473"/>
      <c r="G137" s="473"/>
      <c r="H137" s="473"/>
      <c r="I137" s="473"/>
      <c r="J137" s="473"/>
      <c r="K137" s="473"/>
      <c r="L137" s="473"/>
      <c r="M137" s="473"/>
      <c r="N137" s="473"/>
      <c r="O137" s="473"/>
      <c r="P137" s="473"/>
      <c r="Q137" s="473"/>
      <c r="R137" s="473"/>
      <c r="S137" s="473"/>
      <c r="T137" s="473"/>
      <c r="U137" s="473"/>
      <c r="V137" s="473"/>
      <c r="W137" s="473"/>
    </row>
    <row r="138" spans="1:23" ht="11.25">
      <c r="A138" s="479"/>
      <c r="B138" s="479"/>
      <c r="C138" s="479"/>
      <c r="D138" s="479"/>
      <c r="E138" s="479"/>
      <c r="F138" s="479"/>
      <c r="G138" s="479"/>
      <c r="H138" s="479"/>
      <c r="I138" s="479"/>
      <c r="J138" s="479"/>
      <c r="K138" s="498"/>
      <c r="L138" s="499" t="s">
        <v>332</v>
      </c>
      <c r="M138" s="500"/>
      <c r="N138" s="500"/>
      <c r="O138" s="500"/>
      <c r="P138" s="500"/>
      <c r="Q138" s="501"/>
      <c r="R138" s="502"/>
      <c r="S138" s="461"/>
      <c r="T138" s="461"/>
      <c r="U138" s="461"/>
      <c r="V138" s="461"/>
      <c r="W138" s="461"/>
    </row>
    <row r="139" spans="1:23" ht="11.25">
      <c r="A139" s="479"/>
      <c r="B139" s="479"/>
      <c r="C139" s="479"/>
      <c r="D139" s="479"/>
      <c r="E139" s="479"/>
      <c r="F139" s="479"/>
      <c r="G139" s="479"/>
      <c r="H139" s="479"/>
      <c r="I139" s="479"/>
      <c r="J139" s="479"/>
      <c r="K139" s="498"/>
      <c r="L139" s="503"/>
      <c r="M139" s="504"/>
      <c r="N139" s="504"/>
      <c r="O139" s="504"/>
      <c r="P139" s="504"/>
      <c r="Q139" s="505"/>
      <c r="R139" s="502"/>
      <c r="S139" s="461"/>
      <c r="T139" s="461"/>
      <c r="U139" s="461"/>
      <c r="V139" s="461"/>
      <c r="W139" s="461"/>
    </row>
    <row r="140" spans="1:23" ht="12" thickBot="1">
      <c r="A140" s="479"/>
      <c r="B140" s="479"/>
      <c r="C140" s="479"/>
      <c r="D140" s="479"/>
      <c r="E140" s="479"/>
      <c r="F140" s="479"/>
      <c r="G140" s="479"/>
      <c r="H140" s="479"/>
      <c r="I140" s="479"/>
      <c r="J140" s="479"/>
      <c r="K140" s="498"/>
      <c r="L140" s="506"/>
      <c r="M140" s="507"/>
      <c r="N140" s="507"/>
      <c r="O140" s="507"/>
      <c r="P140" s="507"/>
      <c r="Q140" s="508"/>
      <c r="R140" s="502"/>
      <c r="S140" s="461"/>
      <c r="T140" s="461"/>
      <c r="U140" s="461"/>
      <c r="V140" s="461"/>
      <c r="W140" s="461"/>
    </row>
    <row r="141" spans="1:23" ht="11.25">
      <c r="A141" s="308"/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</row>
  </sheetData>
  <sheetProtection/>
  <mergeCells count="261">
    <mergeCell ref="A137:W137"/>
    <mergeCell ref="A138:K140"/>
    <mergeCell ref="L138:Q140"/>
    <mergeCell ref="R138:W140"/>
    <mergeCell ref="T80:W80"/>
    <mergeCell ref="A135:W135"/>
    <mergeCell ref="A136:C136"/>
    <mergeCell ref="D136:E136"/>
    <mergeCell ref="M136:O136"/>
    <mergeCell ref="P136:Q136"/>
    <mergeCell ref="R136:W136"/>
    <mergeCell ref="P129:P130"/>
    <mergeCell ref="A131:W131"/>
    <mergeCell ref="A132:P134"/>
    <mergeCell ref="Q132:S133"/>
    <mergeCell ref="T132:W132"/>
    <mergeCell ref="T133:W133"/>
    <mergeCell ref="Q134:W134"/>
    <mergeCell ref="A121:W122"/>
    <mergeCell ref="A123:W124"/>
    <mergeCell ref="A125:P127"/>
    <mergeCell ref="Q127:U127"/>
    <mergeCell ref="V127:W130"/>
    <mergeCell ref="A129:C130"/>
    <mergeCell ref="D129:G130"/>
    <mergeCell ref="H129:H130"/>
    <mergeCell ref="I129:K130"/>
    <mergeCell ref="L129:O130"/>
    <mergeCell ref="A118:A120"/>
    <mergeCell ref="C118:K118"/>
    <mergeCell ref="U118:W118"/>
    <mergeCell ref="C119:K119"/>
    <mergeCell ref="C120:K120"/>
    <mergeCell ref="M120:R120"/>
    <mergeCell ref="T120:W120"/>
    <mergeCell ref="A114:B114"/>
    <mergeCell ref="C114:K114"/>
    <mergeCell ref="T114:W114"/>
    <mergeCell ref="A115:W116"/>
    <mergeCell ref="A117:B117"/>
    <mergeCell ref="C117:K117"/>
    <mergeCell ref="T117:W117"/>
    <mergeCell ref="A109:W110"/>
    <mergeCell ref="A111:B111"/>
    <mergeCell ref="C111:K111"/>
    <mergeCell ref="A112:A113"/>
    <mergeCell ref="C112:K112"/>
    <mergeCell ref="T112:W112"/>
    <mergeCell ref="C113:K113"/>
    <mergeCell ref="T113:W113"/>
    <mergeCell ref="A107:B107"/>
    <mergeCell ref="C107:K107"/>
    <mergeCell ref="T107:W107"/>
    <mergeCell ref="A108:B108"/>
    <mergeCell ref="C108:K108"/>
    <mergeCell ref="L108:R108"/>
    <mergeCell ref="T108:W108"/>
    <mergeCell ref="C103:K103"/>
    <mergeCell ref="T103:W103"/>
    <mergeCell ref="A104:B104"/>
    <mergeCell ref="C104:K104"/>
    <mergeCell ref="T104:W104"/>
    <mergeCell ref="A105:A106"/>
    <mergeCell ref="C105:K105"/>
    <mergeCell ref="T105:W105"/>
    <mergeCell ref="C106:K106"/>
    <mergeCell ref="T106:W106"/>
    <mergeCell ref="C99:K99"/>
    <mergeCell ref="T99:W99"/>
    <mergeCell ref="A100:B100"/>
    <mergeCell ref="C100:K100"/>
    <mergeCell ref="T100:W100"/>
    <mergeCell ref="A101:A103"/>
    <mergeCell ref="C101:K101"/>
    <mergeCell ref="T101:W101"/>
    <mergeCell ref="C102:K102"/>
    <mergeCell ref="T102:W102"/>
    <mergeCell ref="A95:B95"/>
    <mergeCell ref="C95:K95"/>
    <mergeCell ref="A96:A98"/>
    <mergeCell ref="C96:K96"/>
    <mergeCell ref="T96:W96"/>
    <mergeCell ref="C97:K97"/>
    <mergeCell ref="T97:W97"/>
    <mergeCell ref="C98:K98"/>
    <mergeCell ref="T98:W98"/>
    <mergeCell ref="A92:A94"/>
    <mergeCell ref="C92:K92"/>
    <mergeCell ref="T92:W92"/>
    <mergeCell ref="C93:K93"/>
    <mergeCell ref="T93:W93"/>
    <mergeCell ref="C94:K94"/>
    <mergeCell ref="T94:W94"/>
    <mergeCell ref="A90:B90"/>
    <mergeCell ref="C90:K90"/>
    <mergeCell ref="T90:W90"/>
    <mergeCell ref="A91:B91"/>
    <mergeCell ref="C91:K91"/>
    <mergeCell ref="T91:W91"/>
    <mergeCell ref="A88:B88"/>
    <mergeCell ref="C88:K88"/>
    <mergeCell ref="L88:R88"/>
    <mergeCell ref="A89:B89"/>
    <mergeCell ref="C89:K89"/>
    <mergeCell ref="T89:W89"/>
    <mergeCell ref="A86:B86"/>
    <mergeCell ref="C86:K86"/>
    <mergeCell ref="T86:W86"/>
    <mergeCell ref="A87:B87"/>
    <mergeCell ref="C87:K87"/>
    <mergeCell ref="L87:R87"/>
    <mergeCell ref="T87:W87"/>
    <mergeCell ref="L83:R83"/>
    <mergeCell ref="T83:W83"/>
    <mergeCell ref="A84:B84"/>
    <mergeCell ref="C84:K84"/>
    <mergeCell ref="L84:R84"/>
    <mergeCell ref="A85:B85"/>
    <mergeCell ref="C85:K85"/>
    <mergeCell ref="L85:R85"/>
    <mergeCell ref="A80:B80"/>
    <mergeCell ref="C80:K80"/>
    <mergeCell ref="L80:R80"/>
    <mergeCell ref="A81:B81"/>
    <mergeCell ref="C81:W81"/>
    <mergeCell ref="A82:A83"/>
    <mergeCell ref="C82:K82"/>
    <mergeCell ref="L82:R82"/>
    <mergeCell ref="T82:W82"/>
    <mergeCell ref="C83:K83"/>
    <mergeCell ref="C78:K78"/>
    <mergeCell ref="L78:R78"/>
    <mergeCell ref="T78:W78"/>
    <mergeCell ref="A79:B79"/>
    <mergeCell ref="C79:K79"/>
    <mergeCell ref="L79:R79"/>
    <mergeCell ref="T79:W79"/>
    <mergeCell ref="A74:W75"/>
    <mergeCell ref="A76:B76"/>
    <mergeCell ref="C76:K76"/>
    <mergeCell ref="L76:R76"/>
    <mergeCell ref="T76:W76"/>
    <mergeCell ref="C77:K77"/>
    <mergeCell ref="L77:R77"/>
    <mergeCell ref="T77:W77"/>
    <mergeCell ref="A70:B71"/>
    <mergeCell ref="C70:K71"/>
    <mergeCell ref="T70:W71"/>
    <mergeCell ref="A72:B73"/>
    <mergeCell ref="C72:K73"/>
    <mergeCell ref="T72:W73"/>
    <mergeCell ref="A66:B67"/>
    <mergeCell ref="C66:K67"/>
    <mergeCell ref="V66:W67"/>
    <mergeCell ref="A68:B69"/>
    <mergeCell ref="C68:K69"/>
    <mergeCell ref="T68:W69"/>
    <mergeCell ref="C61:K61"/>
    <mergeCell ref="L61:R61"/>
    <mergeCell ref="A62:B63"/>
    <mergeCell ref="C62:K63"/>
    <mergeCell ref="V62:W63"/>
    <mergeCell ref="A64:B65"/>
    <mergeCell ref="C64:K65"/>
    <mergeCell ref="V64:W65"/>
    <mergeCell ref="A57:B58"/>
    <mergeCell ref="C57:K58"/>
    <mergeCell ref="L57:R58"/>
    <mergeCell ref="A59:B60"/>
    <mergeCell ref="C59:K60"/>
    <mergeCell ref="L59:R60"/>
    <mergeCell ref="A53:B54"/>
    <mergeCell ref="C53:K54"/>
    <mergeCell ref="L53:R54"/>
    <mergeCell ref="T53:W54"/>
    <mergeCell ref="A55:B56"/>
    <mergeCell ref="C55:K56"/>
    <mergeCell ref="L55:R56"/>
    <mergeCell ref="C50:K50"/>
    <mergeCell ref="L50:R50"/>
    <mergeCell ref="T50:W50"/>
    <mergeCell ref="A51:B52"/>
    <mergeCell ref="C51:K52"/>
    <mergeCell ref="L51:R52"/>
    <mergeCell ref="A47:B48"/>
    <mergeCell ref="C47:K48"/>
    <mergeCell ref="L47:R48"/>
    <mergeCell ref="T47:W48"/>
    <mergeCell ref="C49:K49"/>
    <mergeCell ref="L49:R49"/>
    <mergeCell ref="T49:W49"/>
    <mergeCell ref="I39:K39"/>
    <mergeCell ref="L39:M39"/>
    <mergeCell ref="N39:W39"/>
    <mergeCell ref="A43:W43"/>
    <mergeCell ref="A44:W45"/>
    <mergeCell ref="A46:B46"/>
    <mergeCell ref="C46:K46"/>
    <mergeCell ref="M46:R46"/>
    <mergeCell ref="U46:W46"/>
    <mergeCell ref="A35:W35"/>
    <mergeCell ref="B36:F36"/>
    <mergeCell ref="G36:K36"/>
    <mergeCell ref="L36:T36"/>
    <mergeCell ref="A37:W37"/>
    <mergeCell ref="B38:W38"/>
    <mergeCell ref="A31:W31"/>
    <mergeCell ref="B32:C32"/>
    <mergeCell ref="D32:F32"/>
    <mergeCell ref="G32:W32"/>
    <mergeCell ref="A33:W33"/>
    <mergeCell ref="B34:K34"/>
    <mergeCell ref="L34:P34"/>
    <mergeCell ref="R34:T34"/>
    <mergeCell ref="V34:W34"/>
    <mergeCell ref="A24:W24"/>
    <mergeCell ref="B27:V27"/>
    <mergeCell ref="B28:W28"/>
    <mergeCell ref="A29:W29"/>
    <mergeCell ref="B30:C30"/>
    <mergeCell ref="D30:F30"/>
    <mergeCell ref="I30:L30"/>
    <mergeCell ref="M30:R30"/>
    <mergeCell ref="S30:W30"/>
    <mergeCell ref="A16:W16"/>
    <mergeCell ref="B17:W17"/>
    <mergeCell ref="A18:W18"/>
    <mergeCell ref="B19:V19"/>
    <mergeCell ref="A20:W20"/>
    <mergeCell ref="B21:V21"/>
    <mergeCell ref="A14:W14"/>
    <mergeCell ref="B15:I15"/>
    <mergeCell ref="M15:P15"/>
    <mergeCell ref="R15:S15"/>
    <mergeCell ref="T15:U15"/>
    <mergeCell ref="V15:W15"/>
    <mergeCell ref="A10:W10"/>
    <mergeCell ref="B11:N11"/>
    <mergeCell ref="O11:R11"/>
    <mergeCell ref="T11:V11"/>
    <mergeCell ref="A12:W12"/>
    <mergeCell ref="A13:H13"/>
    <mergeCell ref="I13:L13"/>
    <mergeCell ref="N13:Q13"/>
    <mergeCell ref="S13:V13"/>
    <mergeCell ref="A6:W6"/>
    <mergeCell ref="B7:F7"/>
    <mergeCell ref="G7:W7"/>
    <mergeCell ref="A8:W8"/>
    <mergeCell ref="B9:F9"/>
    <mergeCell ref="G9:K9"/>
    <mergeCell ref="M9:Q9"/>
    <mergeCell ref="R9:T9"/>
    <mergeCell ref="U9:W9"/>
    <mergeCell ref="A1:W1"/>
    <mergeCell ref="A2:W2"/>
    <mergeCell ref="A3:W3"/>
    <mergeCell ref="A4:W4"/>
    <mergeCell ref="B5:C5"/>
    <mergeCell ref="D5:J5"/>
    <mergeCell ref="K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7109375" style="1" customWidth="1"/>
    <col min="2" max="2" width="88.28125" style="0" customWidth="1"/>
    <col min="3" max="3" width="21.140625" style="0" customWidth="1"/>
    <col min="4" max="4" width="18.8515625" style="0" customWidth="1"/>
    <col min="5" max="5" width="18.00390625" style="0" customWidth="1"/>
  </cols>
  <sheetData>
    <row r="1" ht="15"/>
    <row r="2" s="2" customFormat="1" ht="14.25">
      <c r="B2" s="2" t="s">
        <v>165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5" ht="42.75">
      <c r="A8" s="9" t="s">
        <v>35</v>
      </c>
      <c r="B8" s="10" t="s">
        <v>6</v>
      </c>
      <c r="C8" s="10" t="s">
        <v>55</v>
      </c>
      <c r="D8" s="10" t="s">
        <v>126</v>
      </c>
      <c r="E8" s="10" t="s">
        <v>111</v>
      </c>
    </row>
    <row r="9" spans="1:5" s="29" customFormat="1" ht="15">
      <c r="A9" s="28">
        <v>1</v>
      </c>
      <c r="B9" s="20" t="s">
        <v>127</v>
      </c>
      <c r="C9" s="24">
        <f>C10+C11</f>
        <v>1050000</v>
      </c>
      <c r="D9" s="24"/>
      <c r="E9" s="24">
        <f>E10+E11</f>
        <v>1050000</v>
      </c>
    </row>
    <row r="10" spans="1:5" s="29" customFormat="1" ht="15">
      <c r="A10" s="28"/>
      <c r="B10" s="23" t="s">
        <v>128</v>
      </c>
      <c r="C10" s="33">
        <v>150000</v>
      </c>
      <c r="D10" s="30"/>
      <c r="E10" s="30">
        <f>C10</f>
        <v>150000</v>
      </c>
    </row>
    <row r="11" spans="1:5" s="29" customFormat="1" ht="15">
      <c r="A11" s="28"/>
      <c r="B11" s="23" t="s">
        <v>135</v>
      </c>
      <c r="C11" s="30">
        <v>900000</v>
      </c>
      <c r="D11" s="30"/>
      <c r="E11" s="30">
        <f>C11</f>
        <v>900000</v>
      </c>
    </row>
    <row r="12" spans="1:5" ht="29.25">
      <c r="A12" s="28">
        <v>2</v>
      </c>
      <c r="B12" s="20" t="s">
        <v>129</v>
      </c>
      <c r="C12" s="14">
        <f>C13+C14+C15+C16+C17</f>
        <v>5400000</v>
      </c>
      <c r="D12" s="14">
        <f>D13+D14+D15+D16+D17</f>
        <v>648000</v>
      </c>
      <c r="E12" s="14">
        <f>E13+E14+E15+E16+E17</f>
        <v>6048000</v>
      </c>
    </row>
    <row r="13" spans="1:5" ht="15">
      <c r="A13" s="28"/>
      <c r="B13" s="32" t="s">
        <v>130</v>
      </c>
      <c r="C13" s="15"/>
      <c r="D13" s="15"/>
      <c r="E13" s="15"/>
    </row>
    <row r="14" spans="1:5" ht="15">
      <c r="A14" s="5"/>
      <c r="B14" s="13" t="s">
        <v>131</v>
      </c>
      <c r="C14" s="15">
        <v>5400000</v>
      </c>
      <c r="D14" s="15">
        <v>648000</v>
      </c>
      <c r="E14" s="15">
        <f>C14+D14</f>
        <v>6048000</v>
      </c>
    </row>
    <row r="15" spans="1:5" ht="15">
      <c r="A15" s="5"/>
      <c r="B15" s="13" t="s">
        <v>132</v>
      </c>
      <c r="C15" s="15"/>
      <c r="D15" s="15"/>
      <c r="E15" s="15"/>
    </row>
    <row r="16" spans="1:5" ht="30">
      <c r="A16" s="5"/>
      <c r="B16" s="13" t="s">
        <v>133</v>
      </c>
      <c r="C16" s="15"/>
      <c r="D16" s="15"/>
      <c r="E16" s="15"/>
    </row>
    <row r="17" spans="1:5" ht="30">
      <c r="A17" s="5"/>
      <c r="B17" s="13" t="s">
        <v>134</v>
      </c>
      <c r="C17" s="15"/>
      <c r="D17" s="15"/>
      <c r="E17" s="15"/>
    </row>
    <row r="18" spans="1:5" ht="15">
      <c r="A18" s="6"/>
      <c r="B18" s="17" t="s">
        <v>66</v>
      </c>
      <c r="C18" s="14">
        <f>C9+C12</f>
        <v>6450000</v>
      </c>
      <c r="D18" s="14">
        <f>D9+D12</f>
        <v>648000</v>
      </c>
      <c r="E18" s="14">
        <f>E9+E12</f>
        <v>7098000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57421875" style="1" customWidth="1"/>
    <col min="2" max="2" width="40.28125" style="0" customWidth="1"/>
    <col min="3" max="3" width="16.28125" style="0" customWidth="1"/>
    <col min="4" max="4" width="14.8515625" style="0" customWidth="1"/>
    <col min="5" max="5" width="19.421875" style="0" customWidth="1"/>
    <col min="6" max="6" width="18.28125" style="0" customWidth="1"/>
  </cols>
  <sheetData>
    <row r="2" spans="2:3" s="2" customFormat="1" ht="14.25">
      <c r="B2" s="2" t="s">
        <v>136</v>
      </c>
      <c r="C2" s="2" t="s">
        <v>137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6" ht="42.75" customHeight="1">
      <c r="A8" s="9" t="s">
        <v>35</v>
      </c>
      <c r="B8" s="10" t="s">
        <v>6</v>
      </c>
      <c r="C8" s="10" t="s">
        <v>34</v>
      </c>
      <c r="D8" s="10" t="s">
        <v>7</v>
      </c>
      <c r="E8" s="10" t="s">
        <v>138</v>
      </c>
      <c r="F8" s="19" t="s">
        <v>139</v>
      </c>
    </row>
    <row r="9" spans="1:6" ht="15">
      <c r="A9" s="22">
        <v>1</v>
      </c>
      <c r="B9" s="34" t="s">
        <v>140</v>
      </c>
      <c r="C9" s="34"/>
      <c r="D9" s="34"/>
      <c r="E9" s="14">
        <f>E10+E11+E12+E13</f>
        <v>2000000</v>
      </c>
      <c r="F9" s="14">
        <f>F10+F11+F12+F13</f>
        <v>240000</v>
      </c>
    </row>
    <row r="10" spans="1:6" ht="15">
      <c r="A10" s="6"/>
      <c r="B10" s="13" t="s">
        <v>141</v>
      </c>
      <c r="C10" s="5"/>
      <c r="D10" s="5"/>
      <c r="E10" s="15"/>
      <c r="F10" s="15"/>
    </row>
    <row r="11" spans="1:6" ht="15">
      <c r="A11" s="6"/>
      <c r="B11" s="13" t="s">
        <v>142</v>
      </c>
      <c r="C11" s="5"/>
      <c r="D11" s="5"/>
      <c r="E11" s="15"/>
      <c r="F11" s="15"/>
    </row>
    <row r="12" spans="1:6" ht="15">
      <c r="A12" s="6"/>
      <c r="B12" s="13" t="s">
        <v>143</v>
      </c>
      <c r="C12" s="5"/>
      <c r="D12" s="7" t="s">
        <v>147</v>
      </c>
      <c r="E12" s="15">
        <v>2000000</v>
      </c>
      <c r="F12" s="15">
        <f>E12*0.12</f>
        <v>240000</v>
      </c>
    </row>
    <row r="13" spans="1:6" ht="15">
      <c r="A13" s="6"/>
      <c r="B13" s="13" t="s">
        <v>144</v>
      </c>
      <c r="C13" s="5"/>
      <c r="D13" s="5"/>
      <c r="E13" s="15"/>
      <c r="F13" s="15"/>
    </row>
    <row r="14" spans="1:6" ht="15">
      <c r="A14" s="22">
        <v>2</v>
      </c>
      <c r="B14" s="34" t="s">
        <v>145</v>
      </c>
      <c r="C14" s="34"/>
      <c r="D14" s="34"/>
      <c r="E14" s="14">
        <f>E15</f>
        <v>600000</v>
      </c>
      <c r="F14" s="14">
        <f>F15</f>
        <v>72000</v>
      </c>
    </row>
    <row r="15" spans="1:6" ht="15.75" customHeight="1">
      <c r="A15" s="6"/>
      <c r="B15" s="13" t="s">
        <v>146</v>
      </c>
      <c r="C15" s="5"/>
      <c r="D15" s="7" t="s">
        <v>148</v>
      </c>
      <c r="E15" s="15">
        <v>600000</v>
      </c>
      <c r="F15" s="15">
        <f>E15*0.12</f>
        <v>72000</v>
      </c>
    </row>
    <row r="16" spans="1:6" ht="15">
      <c r="A16" s="6"/>
      <c r="B16" s="17" t="s">
        <v>149</v>
      </c>
      <c r="C16" s="5"/>
      <c r="D16" s="5"/>
      <c r="E16" s="14">
        <f>E9+E14</f>
        <v>2600000</v>
      </c>
      <c r="F16" s="14">
        <f>F9+F14</f>
        <v>312000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57421875" style="1" customWidth="1"/>
    <col min="2" max="2" width="37.00390625" style="0" customWidth="1"/>
    <col min="3" max="3" width="14.421875" style="0" customWidth="1"/>
    <col min="4" max="4" width="13.57421875" style="0" customWidth="1"/>
    <col min="5" max="5" width="15.140625" style="0" customWidth="1"/>
    <col min="6" max="6" width="18.28125" style="0" customWidth="1"/>
  </cols>
  <sheetData>
    <row r="1" ht="15"/>
    <row r="2" spans="2:3" s="2" customFormat="1" ht="14.25">
      <c r="B2" s="2" t="s">
        <v>150</v>
      </c>
      <c r="C2" s="2" t="s">
        <v>151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6" ht="45" customHeight="1">
      <c r="A8" s="9" t="s">
        <v>35</v>
      </c>
      <c r="B8" s="10" t="s">
        <v>6</v>
      </c>
      <c r="C8" s="10" t="s">
        <v>34</v>
      </c>
      <c r="D8" s="10" t="s">
        <v>119</v>
      </c>
      <c r="E8" s="10" t="s">
        <v>51</v>
      </c>
      <c r="F8" s="19" t="s">
        <v>152</v>
      </c>
    </row>
    <row r="9" spans="1:6" ht="33.75" customHeight="1">
      <c r="A9" s="22">
        <v>1</v>
      </c>
      <c r="B9" s="12" t="s">
        <v>153</v>
      </c>
      <c r="C9" s="6"/>
      <c r="D9" s="6"/>
      <c r="E9" s="6"/>
      <c r="F9" s="6"/>
    </row>
    <row r="10" spans="1:6" ht="43.5" customHeight="1">
      <c r="A10" s="22">
        <v>2</v>
      </c>
      <c r="B10" s="12" t="s">
        <v>155</v>
      </c>
      <c r="C10" s="6"/>
      <c r="D10" s="6"/>
      <c r="E10" s="6"/>
      <c r="F10" s="14">
        <f>F11</f>
        <v>550000</v>
      </c>
    </row>
    <row r="11" spans="1:6" ht="45">
      <c r="A11" s="6"/>
      <c r="B11" s="13" t="s">
        <v>154</v>
      </c>
      <c r="C11" s="6"/>
      <c r="D11" s="6"/>
      <c r="E11" s="7" t="s">
        <v>147</v>
      </c>
      <c r="F11" s="15">
        <v>550000</v>
      </c>
    </row>
    <row r="12" spans="1:6" ht="15">
      <c r="A12" s="6"/>
      <c r="B12" s="17" t="s">
        <v>66</v>
      </c>
      <c r="C12" s="6"/>
      <c r="D12" s="6"/>
      <c r="E12" s="6"/>
      <c r="F12" s="14">
        <f>F9+F10</f>
        <v>550000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.57421875" style="1" customWidth="1"/>
    <col min="2" max="2" width="66.00390625" style="0" customWidth="1"/>
    <col min="3" max="3" width="14.57421875" style="0" customWidth="1"/>
    <col min="4" max="4" width="13.8515625" style="0" customWidth="1"/>
    <col min="5" max="5" width="15.140625" style="0" customWidth="1"/>
    <col min="6" max="6" width="13.00390625" style="0" customWidth="1"/>
  </cols>
  <sheetData>
    <row r="1" ht="15"/>
    <row r="2" s="2" customFormat="1" ht="14.25">
      <c r="B2" s="2" t="s">
        <v>166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6" ht="28.5">
      <c r="A8" s="9" t="s">
        <v>35</v>
      </c>
      <c r="B8" s="10" t="s">
        <v>6</v>
      </c>
      <c r="C8" s="10" t="s">
        <v>51</v>
      </c>
      <c r="D8" s="10" t="s">
        <v>156</v>
      </c>
      <c r="E8" s="10" t="s">
        <v>55</v>
      </c>
      <c r="F8" s="19" t="s">
        <v>56</v>
      </c>
    </row>
    <row r="9" spans="1:6" ht="30">
      <c r="A9" s="7">
        <v>1</v>
      </c>
      <c r="B9" s="13" t="s">
        <v>157</v>
      </c>
      <c r="C9" s="13" t="s">
        <v>161</v>
      </c>
      <c r="D9" s="6"/>
      <c r="E9" s="15">
        <v>-320000</v>
      </c>
      <c r="F9" s="15">
        <v>-38400</v>
      </c>
    </row>
    <row r="10" spans="1:6" ht="15">
      <c r="A10" s="7">
        <f>1+A9</f>
        <v>2</v>
      </c>
      <c r="B10" s="13" t="s">
        <v>158</v>
      </c>
      <c r="C10" s="6" t="s">
        <v>86</v>
      </c>
      <c r="D10" s="6"/>
      <c r="E10" s="15">
        <v>-540000</v>
      </c>
      <c r="F10" s="15">
        <v>-64800</v>
      </c>
    </row>
    <row r="11" spans="1:6" ht="30">
      <c r="A11" s="7">
        <f>1+A10</f>
        <v>3</v>
      </c>
      <c r="B11" s="13" t="s">
        <v>159</v>
      </c>
      <c r="C11" s="6"/>
      <c r="D11" s="6"/>
      <c r="E11" s="15"/>
      <c r="F11" s="15"/>
    </row>
    <row r="12" spans="1:6" ht="30">
      <c r="A12" s="7">
        <v>4</v>
      </c>
      <c r="B12" s="13" t="s">
        <v>162</v>
      </c>
      <c r="C12" s="6"/>
      <c r="D12" s="6"/>
      <c r="E12" s="15"/>
      <c r="F12" s="15"/>
    </row>
    <row r="13" spans="1:6" ht="30">
      <c r="A13" s="7">
        <v>5</v>
      </c>
      <c r="B13" s="13" t="s">
        <v>160</v>
      </c>
      <c r="C13" s="6"/>
      <c r="D13" s="6"/>
      <c r="E13" s="15"/>
      <c r="F13" s="15"/>
    </row>
    <row r="14" spans="1:6" ht="15">
      <c r="A14" s="6"/>
      <c r="B14" s="17" t="s">
        <v>149</v>
      </c>
      <c r="C14" s="6"/>
      <c r="D14" s="6"/>
      <c r="E14" s="14">
        <f>E9+E10+E11+E12+E13</f>
        <v>-860000</v>
      </c>
      <c r="F14" s="14">
        <f>F9+F10+F11+F12+F13</f>
        <v>-103200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.140625" style="1" customWidth="1"/>
    <col min="2" max="2" width="73.00390625" style="0" customWidth="1"/>
    <col min="3" max="3" width="15.28125" style="0" customWidth="1"/>
    <col min="4" max="4" width="13.28125" style="0" customWidth="1"/>
    <col min="5" max="5" width="13.7109375" style="0" customWidth="1"/>
    <col min="6" max="6" width="13.28125" style="0" customWidth="1"/>
    <col min="7" max="7" width="13.7109375" style="0" customWidth="1"/>
  </cols>
  <sheetData>
    <row r="1" ht="15"/>
    <row r="2" s="2" customFormat="1" ht="14.25">
      <c r="B2" s="2" t="s">
        <v>0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/>
    <row r="8" spans="1:7" s="8" customFormat="1" ht="15">
      <c r="A8" s="39" t="s">
        <v>5</v>
      </c>
      <c r="B8" s="42" t="s">
        <v>6</v>
      </c>
      <c r="C8" s="39" t="s">
        <v>7</v>
      </c>
      <c r="D8" s="39" t="s">
        <v>8</v>
      </c>
      <c r="E8" s="40"/>
      <c r="F8" s="39" t="s">
        <v>9</v>
      </c>
      <c r="G8" s="40"/>
    </row>
    <row r="9" spans="1:7" ht="57.75">
      <c r="A9" s="41"/>
      <c r="B9" s="43"/>
      <c r="C9" s="43"/>
      <c r="D9" s="11" t="s">
        <v>10</v>
      </c>
      <c r="E9" s="11" t="s">
        <v>11</v>
      </c>
      <c r="F9" s="11" t="s">
        <v>10</v>
      </c>
      <c r="G9" s="11" t="s">
        <v>11</v>
      </c>
    </row>
    <row r="10" spans="1:7" ht="15">
      <c r="A10" s="26">
        <v>1</v>
      </c>
      <c r="B10" s="37" t="s">
        <v>23</v>
      </c>
      <c r="C10" s="38"/>
      <c r="D10" s="16">
        <f>D11+D12+D13+D14+D15+D16+D17+D18+D19+D20+D21</f>
        <v>19090000</v>
      </c>
      <c r="E10" s="16">
        <f>E11+E12+E13+E14+E15+E16+E17+E18+E19+E20+E21</f>
        <v>6050000</v>
      </c>
      <c r="F10" s="16">
        <f>F11+F12+F13+F14+F15+F16+F17+F18+F19+F20+F21</f>
        <v>2290800</v>
      </c>
      <c r="G10" s="16">
        <f>G11+G12+G13+G14+G15+G16+G17+G18+G19+G20+G21</f>
        <v>726000</v>
      </c>
    </row>
    <row r="11" spans="1:7" ht="15">
      <c r="A11" s="7"/>
      <c r="B11" s="6" t="s">
        <v>12</v>
      </c>
      <c r="C11" s="5"/>
      <c r="D11" s="15">
        <v>19000000</v>
      </c>
      <c r="E11" s="15">
        <v>6000000</v>
      </c>
      <c r="F11" s="15">
        <v>2280000</v>
      </c>
      <c r="G11" s="15">
        <v>720000</v>
      </c>
    </row>
    <row r="12" spans="1:7" ht="15">
      <c r="A12" s="7"/>
      <c r="B12" s="13" t="s">
        <v>13</v>
      </c>
      <c r="C12" s="5"/>
      <c r="D12" s="15"/>
      <c r="E12" s="15"/>
      <c r="F12" s="15"/>
      <c r="G12" s="15"/>
    </row>
    <row r="13" spans="1:7" ht="15">
      <c r="A13" s="7"/>
      <c r="B13" s="13" t="s">
        <v>14</v>
      </c>
      <c r="C13" s="5"/>
      <c r="D13" s="15">
        <v>90000</v>
      </c>
      <c r="E13" s="15"/>
      <c r="F13" s="15">
        <v>10800</v>
      </c>
      <c r="G13" s="15"/>
    </row>
    <row r="14" spans="1:7" ht="15">
      <c r="A14" s="7"/>
      <c r="B14" s="13" t="s">
        <v>15</v>
      </c>
      <c r="C14" s="5"/>
      <c r="D14" s="15"/>
      <c r="E14" s="15"/>
      <c r="F14" s="15"/>
      <c r="G14" s="15"/>
    </row>
    <row r="15" spans="1:7" ht="15">
      <c r="A15" s="7"/>
      <c r="B15" s="13" t="s">
        <v>16</v>
      </c>
      <c r="C15" s="5"/>
      <c r="D15" s="15"/>
      <c r="E15" s="15">
        <v>50000</v>
      </c>
      <c r="F15" s="15"/>
      <c r="G15" s="15">
        <v>6000</v>
      </c>
    </row>
    <row r="16" spans="1:7" ht="30">
      <c r="A16" s="7"/>
      <c r="B16" s="13" t="s">
        <v>17</v>
      </c>
      <c r="C16" s="5"/>
      <c r="D16" s="15"/>
      <c r="E16" s="15"/>
      <c r="F16" s="15"/>
      <c r="G16" s="15"/>
    </row>
    <row r="17" spans="1:7" ht="15">
      <c r="A17" s="7"/>
      <c r="B17" s="13" t="s">
        <v>18</v>
      </c>
      <c r="C17" s="5"/>
      <c r="D17" s="15"/>
      <c r="E17" s="15"/>
      <c r="F17" s="15"/>
      <c r="G17" s="15"/>
    </row>
    <row r="18" spans="1:7" ht="15">
      <c r="A18" s="7"/>
      <c r="B18" s="13" t="s">
        <v>19</v>
      </c>
      <c r="C18" s="5"/>
      <c r="D18" s="15"/>
      <c r="E18" s="15"/>
      <c r="F18" s="15"/>
      <c r="G18" s="15"/>
    </row>
    <row r="19" spans="1:7" ht="15">
      <c r="A19" s="7"/>
      <c r="B19" s="13" t="s">
        <v>20</v>
      </c>
      <c r="C19" s="5"/>
      <c r="D19" s="15"/>
      <c r="E19" s="15"/>
      <c r="F19" s="15"/>
      <c r="G19" s="15"/>
    </row>
    <row r="20" spans="1:7" ht="30">
      <c r="A20" s="7"/>
      <c r="B20" s="13" t="s">
        <v>21</v>
      </c>
      <c r="C20" s="5"/>
      <c r="D20" s="15"/>
      <c r="E20" s="15"/>
      <c r="F20" s="15"/>
      <c r="G20" s="15"/>
    </row>
    <row r="21" spans="1:7" ht="15">
      <c r="A21" s="7"/>
      <c r="B21" s="13" t="s">
        <v>22</v>
      </c>
      <c r="C21" s="5"/>
      <c r="D21" s="15"/>
      <c r="E21" s="15"/>
      <c r="F21" s="15"/>
      <c r="G21" s="15"/>
    </row>
    <row r="22" spans="1:7" ht="15">
      <c r="A22" s="26">
        <v>2</v>
      </c>
      <c r="B22" s="37" t="s">
        <v>24</v>
      </c>
      <c r="C22" s="38"/>
      <c r="D22" s="16">
        <f>D23+D24+D25+D26+D27+D28</f>
        <v>1000000</v>
      </c>
      <c r="E22" s="16">
        <f>E23+E24+E25+E26+E27+E28</f>
        <v>0</v>
      </c>
      <c r="F22" s="16">
        <f>F23+F24+F25+F26+F27+F28</f>
        <v>120000</v>
      </c>
      <c r="G22" s="16">
        <f>G23+G24+G25+G26+G27+G28</f>
        <v>0</v>
      </c>
    </row>
    <row r="23" spans="1:7" ht="30">
      <c r="A23" s="7"/>
      <c r="B23" s="13" t="s">
        <v>25</v>
      </c>
      <c r="C23" s="5"/>
      <c r="D23" s="15"/>
      <c r="E23" s="15"/>
      <c r="F23" s="15"/>
      <c r="G23" s="15"/>
    </row>
    <row r="24" spans="1:7" ht="15">
      <c r="A24" s="7"/>
      <c r="B24" s="13" t="s">
        <v>26</v>
      </c>
      <c r="C24" s="5"/>
      <c r="D24" s="15"/>
      <c r="E24" s="15"/>
      <c r="F24" s="15"/>
      <c r="G24" s="15"/>
    </row>
    <row r="25" spans="1:7" ht="30">
      <c r="A25" s="7"/>
      <c r="B25" s="13" t="s">
        <v>27</v>
      </c>
      <c r="C25" s="5"/>
      <c r="D25" s="15"/>
      <c r="E25" s="15"/>
      <c r="F25" s="15"/>
      <c r="G25" s="15"/>
    </row>
    <row r="26" spans="1:7" ht="30">
      <c r="A26" s="7"/>
      <c r="B26" s="13" t="s">
        <v>28</v>
      </c>
      <c r="C26" s="5"/>
      <c r="D26" s="15">
        <v>1000000</v>
      </c>
      <c r="E26" s="15"/>
      <c r="F26" s="15">
        <v>120000</v>
      </c>
      <c r="G26" s="15"/>
    </row>
    <row r="27" spans="1:7" ht="15">
      <c r="A27" s="7"/>
      <c r="B27" s="13" t="s">
        <v>29</v>
      </c>
      <c r="C27" s="5"/>
      <c r="D27" s="15"/>
      <c r="E27" s="15"/>
      <c r="F27" s="15"/>
      <c r="G27" s="15"/>
    </row>
    <row r="28" spans="1:7" ht="15">
      <c r="A28" s="7"/>
      <c r="B28" s="13" t="s">
        <v>30</v>
      </c>
      <c r="C28" s="5"/>
      <c r="D28" s="15"/>
      <c r="E28" s="15"/>
      <c r="F28" s="15"/>
      <c r="G28" s="15"/>
    </row>
    <row r="29" spans="1:7" s="1" customFormat="1" ht="15">
      <c r="A29" s="6"/>
      <c r="B29" s="17" t="s">
        <v>31</v>
      </c>
      <c r="C29" s="6"/>
      <c r="D29" s="14">
        <f>D10+D22</f>
        <v>20090000</v>
      </c>
      <c r="E29" s="14">
        <f>E10+E22</f>
        <v>6050000</v>
      </c>
      <c r="F29" s="14">
        <f>F10+F22</f>
        <v>2410800</v>
      </c>
      <c r="G29" s="14">
        <f>G10+G22</f>
        <v>726000</v>
      </c>
    </row>
    <row r="30" spans="1:7" ht="15">
      <c r="A30" s="6"/>
      <c r="B30" s="44" t="s">
        <v>32</v>
      </c>
      <c r="C30" s="44"/>
      <c r="D30" s="35">
        <f>D29+E29</f>
        <v>26140000</v>
      </c>
      <c r="E30" s="36"/>
      <c r="F30" s="35">
        <f>F29+G29</f>
        <v>3136800</v>
      </c>
      <c r="G30" s="36"/>
    </row>
  </sheetData>
  <sheetProtection/>
  <mergeCells count="10">
    <mergeCell ref="F30:G30"/>
    <mergeCell ref="B22:C22"/>
    <mergeCell ref="F8:G8"/>
    <mergeCell ref="D8:E8"/>
    <mergeCell ref="A8:A9"/>
    <mergeCell ref="B8:B9"/>
    <mergeCell ref="C8:C9"/>
    <mergeCell ref="B10:C10"/>
    <mergeCell ref="B30:C30"/>
    <mergeCell ref="D30:E30"/>
  </mergeCells>
  <printOptions/>
  <pageMargins left="0.25" right="0.25" top="0.75" bottom="0.75" header="0.3" footer="0.3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57421875" style="1" customWidth="1"/>
    <col min="2" max="2" width="59.140625" style="0" customWidth="1"/>
    <col min="3" max="3" width="15.00390625" style="0" customWidth="1"/>
    <col min="4" max="4" width="10.140625" style="0" customWidth="1"/>
    <col min="5" max="5" width="9.7109375" style="0" customWidth="1"/>
    <col min="6" max="6" width="13.7109375" style="0" customWidth="1"/>
    <col min="7" max="7" width="20.7109375" style="0" customWidth="1"/>
  </cols>
  <sheetData>
    <row r="1" ht="15"/>
    <row r="2" s="2" customFormat="1" ht="14.25">
      <c r="B2" s="2" t="s">
        <v>33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10"/>
    </row>
    <row r="8" spans="1:7" ht="71.25">
      <c r="A8" s="9" t="s">
        <v>35</v>
      </c>
      <c r="B8" s="10" t="s">
        <v>6</v>
      </c>
      <c r="C8" s="10" t="s">
        <v>34</v>
      </c>
      <c r="D8" s="10" t="s">
        <v>36</v>
      </c>
      <c r="E8" s="10" t="s">
        <v>37</v>
      </c>
      <c r="F8" s="10" t="s">
        <v>38</v>
      </c>
      <c r="G8" s="19" t="s">
        <v>39</v>
      </c>
    </row>
    <row r="9" spans="1:7" ht="15">
      <c r="A9" s="26">
        <v>1</v>
      </c>
      <c r="B9" s="45" t="s">
        <v>45</v>
      </c>
      <c r="C9" s="46"/>
      <c r="D9" s="46"/>
      <c r="E9" s="47"/>
      <c r="F9" s="14">
        <f>F10+F11+F12+F13+F14</f>
        <v>14000000</v>
      </c>
      <c r="G9" s="14">
        <f>G10+G11+G12+G13+G14</f>
        <v>1400000</v>
      </c>
    </row>
    <row r="10" spans="1:7" ht="15">
      <c r="A10" s="7"/>
      <c r="B10" s="13" t="s">
        <v>40</v>
      </c>
      <c r="C10" s="6"/>
      <c r="D10" s="6"/>
      <c r="E10" s="6"/>
      <c r="F10" s="15">
        <v>8000000</v>
      </c>
      <c r="G10" s="15">
        <v>800000</v>
      </c>
    </row>
    <row r="11" spans="1:7" ht="15">
      <c r="A11" s="7"/>
      <c r="B11" s="13" t="s">
        <v>41</v>
      </c>
      <c r="C11" s="6"/>
      <c r="D11" s="6"/>
      <c r="E11" s="6"/>
      <c r="F11" s="15">
        <v>6000000</v>
      </c>
      <c r="G11" s="15">
        <v>600000</v>
      </c>
    </row>
    <row r="12" spans="1:7" ht="15">
      <c r="A12" s="7"/>
      <c r="B12" s="13" t="s">
        <v>42</v>
      </c>
      <c r="C12" s="6"/>
      <c r="D12" s="6"/>
      <c r="E12" s="6"/>
      <c r="F12" s="15"/>
      <c r="G12" s="15"/>
    </row>
    <row r="13" spans="1:7" ht="15">
      <c r="A13" s="7"/>
      <c r="B13" s="13" t="s">
        <v>43</v>
      </c>
      <c r="C13" s="6"/>
      <c r="D13" s="6"/>
      <c r="E13" s="6"/>
      <c r="F13" s="15"/>
      <c r="G13" s="15"/>
    </row>
    <row r="14" spans="1:7" ht="15">
      <c r="A14" s="7"/>
      <c r="B14" s="13" t="s">
        <v>44</v>
      </c>
      <c r="C14" s="6"/>
      <c r="D14" s="6"/>
      <c r="E14" s="6"/>
      <c r="F14" s="15"/>
      <c r="G14" s="15"/>
    </row>
    <row r="15" spans="1:7" ht="15">
      <c r="A15" s="22">
        <v>2</v>
      </c>
      <c r="B15" s="21" t="s">
        <v>46</v>
      </c>
      <c r="C15" s="18"/>
      <c r="D15" s="18"/>
      <c r="E15" s="18"/>
      <c r="F15" s="15">
        <v>500000</v>
      </c>
      <c r="G15" s="15"/>
    </row>
    <row r="16" spans="1:7" ht="15">
      <c r="A16" s="22">
        <v>3</v>
      </c>
      <c r="B16" s="45" t="s">
        <v>48</v>
      </c>
      <c r="C16" s="46"/>
      <c r="D16" s="46"/>
      <c r="E16" s="47"/>
      <c r="F16" s="14">
        <f>F17</f>
        <v>3000000</v>
      </c>
      <c r="G16" s="14">
        <f>G17</f>
        <v>300000</v>
      </c>
    </row>
    <row r="17" spans="1:7" ht="15">
      <c r="A17" s="7"/>
      <c r="B17" s="13" t="s">
        <v>47</v>
      </c>
      <c r="C17" s="6"/>
      <c r="D17" s="6"/>
      <c r="E17" s="6"/>
      <c r="F17" s="15">
        <v>3000000</v>
      </c>
      <c r="G17" s="15">
        <v>300000</v>
      </c>
    </row>
    <row r="18" spans="1:7" ht="15">
      <c r="A18" s="7"/>
      <c r="B18" s="12" t="s">
        <v>49</v>
      </c>
      <c r="C18" s="6"/>
      <c r="D18" s="6"/>
      <c r="E18" s="6"/>
      <c r="F18" s="14">
        <f>F9+F15+F16</f>
        <v>17500000</v>
      </c>
      <c r="G18" s="14">
        <f>G9+G15+G16</f>
        <v>1700000</v>
      </c>
    </row>
  </sheetData>
  <sheetProtection/>
  <mergeCells count="2">
    <mergeCell ref="B16:E16"/>
    <mergeCell ref="B9:E9"/>
  </mergeCells>
  <printOptions/>
  <pageMargins left="0.25" right="0.25" top="0.75" bottom="0.75" header="0.3" footer="0.3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57421875" style="1" customWidth="1"/>
    <col min="2" max="2" width="51.421875" style="0" customWidth="1"/>
    <col min="3" max="3" width="15.00390625" style="0" customWidth="1"/>
    <col min="4" max="4" width="16.28125" style="0" customWidth="1"/>
    <col min="5" max="5" width="12.00390625" style="0" customWidth="1"/>
    <col min="6" max="6" width="12.8515625" style="0" customWidth="1"/>
    <col min="7" max="7" width="11.140625" style="0" customWidth="1"/>
  </cols>
  <sheetData>
    <row r="1" ht="15"/>
    <row r="2" s="2" customFormat="1" ht="14.25">
      <c r="B2" s="2" t="s">
        <v>50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10"/>
    </row>
    <row r="8" spans="1:7" ht="15">
      <c r="A8" s="53" t="s">
        <v>35</v>
      </c>
      <c r="B8" s="48" t="s">
        <v>6</v>
      </c>
      <c r="C8" s="48" t="s">
        <v>51</v>
      </c>
      <c r="D8" s="54" t="s">
        <v>52</v>
      </c>
      <c r="E8" s="55"/>
      <c r="F8" s="48" t="s">
        <v>55</v>
      </c>
      <c r="G8" s="50" t="s">
        <v>56</v>
      </c>
    </row>
    <row r="9" spans="1:7" ht="15">
      <c r="A9" s="49"/>
      <c r="B9" s="49"/>
      <c r="C9" s="49"/>
      <c r="D9" s="22" t="s">
        <v>53</v>
      </c>
      <c r="E9" s="22" t="s">
        <v>54</v>
      </c>
      <c r="F9" s="49"/>
      <c r="G9" s="49"/>
    </row>
    <row r="10" spans="1:7" ht="15">
      <c r="A10" s="22">
        <v>1</v>
      </c>
      <c r="B10" s="45" t="s">
        <v>57</v>
      </c>
      <c r="C10" s="51"/>
      <c r="D10" s="51"/>
      <c r="E10" s="52"/>
      <c r="F10" s="14">
        <f>F11+F12+F13+F14+F15+F16</f>
        <v>-120000</v>
      </c>
      <c r="G10" s="14">
        <f>G11+G12+G13+G14+G15+G16</f>
        <v>-14400</v>
      </c>
    </row>
    <row r="11" spans="1:7" ht="15">
      <c r="A11" s="7"/>
      <c r="B11" s="13" t="s">
        <v>58</v>
      </c>
      <c r="C11" s="6"/>
      <c r="D11" s="6"/>
      <c r="E11" s="6"/>
      <c r="F11" s="15">
        <v>-120000</v>
      </c>
      <c r="G11" s="15">
        <v>-14400</v>
      </c>
    </row>
    <row r="12" spans="1:7" ht="15">
      <c r="A12" s="7"/>
      <c r="B12" s="13" t="s">
        <v>59</v>
      </c>
      <c r="C12" s="6"/>
      <c r="D12" s="6"/>
      <c r="E12" s="6"/>
      <c r="F12" s="15"/>
      <c r="G12" s="15"/>
    </row>
    <row r="13" spans="1:7" ht="30">
      <c r="A13" s="7"/>
      <c r="B13" s="13" t="s">
        <v>60</v>
      </c>
      <c r="C13" s="6"/>
      <c r="D13" s="6"/>
      <c r="E13" s="6"/>
      <c r="F13" s="15"/>
      <c r="G13" s="15"/>
    </row>
    <row r="14" spans="1:7" ht="15">
      <c r="A14" s="7"/>
      <c r="B14" s="13" t="s">
        <v>61</v>
      </c>
      <c r="C14" s="6"/>
      <c r="D14" s="6"/>
      <c r="E14" s="6"/>
      <c r="F14" s="15"/>
      <c r="G14" s="15"/>
    </row>
    <row r="15" spans="1:7" ht="30">
      <c r="A15" s="7"/>
      <c r="B15" s="13" t="s">
        <v>62</v>
      </c>
      <c r="C15" s="6"/>
      <c r="D15" s="6"/>
      <c r="E15" s="6"/>
      <c r="F15" s="15"/>
      <c r="G15" s="15"/>
    </row>
    <row r="16" spans="1:7" ht="15">
      <c r="A16" s="7"/>
      <c r="B16" s="6" t="s">
        <v>63</v>
      </c>
      <c r="C16" s="6"/>
      <c r="D16" s="6"/>
      <c r="E16" s="6"/>
      <c r="F16" s="15"/>
      <c r="G16" s="15"/>
    </row>
    <row r="17" spans="1:7" ht="29.25">
      <c r="A17" s="22">
        <v>2</v>
      </c>
      <c r="B17" s="12" t="s">
        <v>64</v>
      </c>
      <c r="C17" s="17"/>
      <c r="D17" s="17"/>
      <c r="E17" s="17"/>
      <c r="F17" s="14">
        <v>-150000</v>
      </c>
      <c r="G17" s="14">
        <v>-18000</v>
      </c>
    </row>
    <row r="18" spans="1:7" ht="30">
      <c r="A18" s="22">
        <v>3</v>
      </c>
      <c r="B18" s="13" t="s">
        <v>65</v>
      </c>
      <c r="C18" s="6"/>
      <c r="D18" s="6"/>
      <c r="E18" s="6"/>
      <c r="F18" s="15"/>
      <c r="G18" s="15"/>
    </row>
    <row r="19" spans="1:7" ht="15">
      <c r="A19" s="23"/>
      <c r="B19" s="21" t="s">
        <v>66</v>
      </c>
      <c r="C19" s="23"/>
      <c r="D19" s="23"/>
      <c r="E19" s="23"/>
      <c r="F19" s="24">
        <f>F10+F17</f>
        <v>-270000</v>
      </c>
      <c r="G19" s="24">
        <f>G10+G17</f>
        <v>-32400</v>
      </c>
    </row>
  </sheetData>
  <sheetProtection/>
  <mergeCells count="7">
    <mergeCell ref="F8:F9"/>
    <mergeCell ref="G8:G9"/>
    <mergeCell ref="B10:E10"/>
    <mergeCell ref="A8:A9"/>
    <mergeCell ref="B8:B9"/>
    <mergeCell ref="C8:C9"/>
    <mergeCell ref="D8:E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.57421875" style="1" customWidth="1"/>
    <col min="2" max="2" width="88.8515625" style="0" customWidth="1"/>
    <col min="3" max="3" width="16.57421875" style="0" customWidth="1"/>
    <col min="4" max="4" width="16.28125" style="0" customWidth="1"/>
    <col min="5" max="5" width="15.00390625" style="0" customWidth="1"/>
  </cols>
  <sheetData>
    <row r="2" s="2" customFormat="1" ht="14.25">
      <c r="B2" s="2" t="s">
        <v>67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5" ht="28.5">
      <c r="A8" s="9" t="s">
        <v>35</v>
      </c>
      <c r="B8" s="10" t="s">
        <v>6</v>
      </c>
      <c r="C8" s="10" t="s">
        <v>51</v>
      </c>
      <c r="D8" s="10" t="s">
        <v>52</v>
      </c>
      <c r="E8" s="10" t="s">
        <v>55</v>
      </c>
    </row>
    <row r="9" spans="1:5" ht="15">
      <c r="A9" s="22">
        <v>1</v>
      </c>
      <c r="B9" s="12" t="s">
        <v>68</v>
      </c>
      <c r="C9" s="6"/>
      <c r="D9" s="6"/>
      <c r="E9" s="15">
        <v>2000000</v>
      </c>
    </row>
    <row r="10" spans="1:5" ht="29.25">
      <c r="A10" s="22">
        <f>1+A9</f>
        <v>2</v>
      </c>
      <c r="B10" s="12" t="s">
        <v>69</v>
      </c>
      <c r="C10" s="6"/>
      <c r="D10" s="6"/>
      <c r="E10" s="15"/>
    </row>
    <row r="11" spans="1:5" ht="29.25">
      <c r="A11" s="22">
        <f>1+A10</f>
        <v>3</v>
      </c>
      <c r="B11" s="12" t="s">
        <v>70</v>
      </c>
      <c r="C11" s="6"/>
      <c r="D11" s="6"/>
      <c r="E11" s="15"/>
    </row>
    <row r="12" spans="1:5" ht="29.25">
      <c r="A12" s="22">
        <f>1+A11</f>
        <v>4</v>
      </c>
      <c r="B12" s="12" t="s">
        <v>71</v>
      </c>
      <c r="C12" s="6"/>
      <c r="D12" s="6"/>
      <c r="E12" s="15"/>
    </row>
    <row r="13" spans="1:5" ht="15">
      <c r="A13" s="22">
        <v>5</v>
      </c>
      <c r="B13" s="45" t="s">
        <v>72</v>
      </c>
      <c r="C13" s="51"/>
      <c r="D13" s="52"/>
      <c r="E13" s="15">
        <f>E14+E15+E16+E17+E18+E19+E20+E21+E22+E23</f>
        <v>0</v>
      </c>
    </row>
    <row r="14" spans="1:5" ht="15">
      <c r="A14" s="7"/>
      <c r="B14" s="13" t="s">
        <v>73</v>
      </c>
      <c r="C14" s="6"/>
      <c r="D14" s="6"/>
      <c r="E14" s="15"/>
    </row>
    <row r="15" spans="1:5" ht="75">
      <c r="A15" s="7"/>
      <c r="B15" s="13" t="s">
        <v>74</v>
      </c>
      <c r="C15" s="6"/>
      <c r="D15" s="6"/>
      <c r="E15" s="15"/>
    </row>
    <row r="16" spans="1:5" ht="15">
      <c r="A16" s="7">
        <f>1+A15</f>
        <v>1</v>
      </c>
      <c r="B16" s="13" t="s">
        <v>75</v>
      </c>
      <c r="C16" s="6"/>
      <c r="D16" s="6"/>
      <c r="E16" s="15"/>
    </row>
    <row r="17" spans="1:5" ht="15">
      <c r="A17" s="7"/>
      <c r="B17" s="13" t="s">
        <v>76</v>
      </c>
      <c r="C17" s="6"/>
      <c r="D17" s="6"/>
      <c r="E17" s="15"/>
    </row>
    <row r="18" spans="1:5" ht="45">
      <c r="A18" s="7"/>
      <c r="B18" s="13" t="s">
        <v>77</v>
      </c>
      <c r="C18" s="6"/>
      <c r="D18" s="6"/>
      <c r="E18" s="15"/>
    </row>
    <row r="19" spans="1:5" ht="15">
      <c r="A19" s="7"/>
      <c r="B19" s="13" t="s">
        <v>78</v>
      </c>
      <c r="C19" s="6"/>
      <c r="D19" s="6"/>
      <c r="E19" s="15"/>
    </row>
    <row r="20" spans="1:5" ht="15">
      <c r="A20" s="7"/>
      <c r="B20" s="13" t="s">
        <v>79</v>
      </c>
      <c r="C20" s="6"/>
      <c r="D20" s="6"/>
      <c r="E20" s="15"/>
    </row>
    <row r="21" spans="1:5" ht="15">
      <c r="A21" s="7"/>
      <c r="B21" s="13" t="s">
        <v>80</v>
      </c>
      <c r="C21" s="6"/>
      <c r="D21" s="6"/>
      <c r="E21" s="15"/>
    </row>
    <row r="22" spans="1:5" ht="15">
      <c r="A22" s="7"/>
      <c r="B22" s="13" t="s">
        <v>81</v>
      </c>
      <c r="C22" s="6"/>
      <c r="D22" s="6"/>
      <c r="E22" s="15"/>
    </row>
    <row r="23" spans="1:5" ht="15">
      <c r="A23" s="7"/>
      <c r="B23" s="13" t="s">
        <v>82</v>
      </c>
      <c r="C23" s="6"/>
      <c r="D23" s="6"/>
      <c r="E23" s="15"/>
    </row>
    <row r="24" spans="1:5" ht="29.25">
      <c r="A24" s="22">
        <v>6</v>
      </c>
      <c r="B24" s="12" t="s">
        <v>83</v>
      </c>
      <c r="C24" s="6"/>
      <c r="D24" s="6"/>
      <c r="E24" s="15">
        <v>800000</v>
      </c>
    </row>
    <row r="25" spans="1:5" ht="15">
      <c r="A25" s="7"/>
      <c r="B25" s="12" t="s">
        <v>66</v>
      </c>
      <c r="C25" s="6"/>
      <c r="D25" s="6"/>
      <c r="E25" s="14">
        <f>E24+E13+E9</f>
        <v>2800000</v>
      </c>
    </row>
  </sheetData>
  <sheetProtection/>
  <mergeCells count="1">
    <mergeCell ref="B13:D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57421875" style="1" customWidth="1"/>
    <col min="2" max="2" width="58.57421875" style="0" customWidth="1"/>
    <col min="3" max="3" width="15.7109375" style="0" customWidth="1"/>
    <col min="4" max="4" width="13.421875" style="0" customWidth="1"/>
    <col min="5" max="5" width="14.57421875" style="0" customWidth="1"/>
    <col min="6" max="6" width="15.00390625" style="0" customWidth="1"/>
  </cols>
  <sheetData>
    <row r="1" ht="15"/>
    <row r="2" s="2" customFormat="1" ht="14.25">
      <c r="B2" s="2" t="s">
        <v>84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6" ht="28.5">
      <c r="A8" s="9" t="s">
        <v>35</v>
      </c>
      <c r="B8" s="10" t="s">
        <v>6</v>
      </c>
      <c r="C8" s="10" t="s">
        <v>85</v>
      </c>
      <c r="D8" s="10" t="s">
        <v>86</v>
      </c>
      <c r="E8" s="10" t="s">
        <v>52</v>
      </c>
      <c r="F8" s="10" t="s">
        <v>55</v>
      </c>
    </row>
    <row r="9" spans="1:6" ht="15">
      <c r="A9" s="22">
        <v>1</v>
      </c>
      <c r="B9" s="45" t="s">
        <v>87</v>
      </c>
      <c r="C9" s="56"/>
      <c r="D9" s="56"/>
      <c r="E9" s="57"/>
      <c r="F9" s="14">
        <f>F10+F11</f>
        <v>490000</v>
      </c>
    </row>
    <row r="10" spans="1:6" ht="30">
      <c r="A10" s="7"/>
      <c r="B10" s="13" t="s">
        <v>88</v>
      </c>
      <c r="C10" s="6"/>
      <c r="D10" s="6"/>
      <c r="E10" s="6"/>
      <c r="F10" s="15">
        <v>240000</v>
      </c>
    </row>
    <row r="11" spans="1:6" ht="15">
      <c r="A11" s="7"/>
      <c r="B11" s="13" t="s">
        <v>89</v>
      </c>
      <c r="C11" s="6"/>
      <c r="D11" s="6"/>
      <c r="E11" s="6"/>
      <c r="F11" s="15">
        <v>250000</v>
      </c>
    </row>
    <row r="12" spans="1:6" ht="15">
      <c r="A12" s="22">
        <v>2</v>
      </c>
      <c r="B12" s="45" t="s">
        <v>90</v>
      </c>
      <c r="C12" s="56"/>
      <c r="D12" s="56"/>
      <c r="E12" s="57"/>
      <c r="F12" s="14">
        <f>F13+F14</f>
        <v>3000000</v>
      </c>
    </row>
    <row r="13" spans="1:6" ht="15">
      <c r="A13" s="7"/>
      <c r="B13" s="13" t="s">
        <v>92</v>
      </c>
      <c r="C13" s="6"/>
      <c r="D13" s="6"/>
      <c r="E13" s="6"/>
      <c r="F13" s="15"/>
    </row>
    <row r="14" spans="1:6" ht="15">
      <c r="A14" s="7"/>
      <c r="B14" s="13" t="s">
        <v>91</v>
      </c>
      <c r="C14" s="6"/>
      <c r="D14" s="6"/>
      <c r="E14" s="6"/>
      <c r="F14" s="15">
        <v>3000000</v>
      </c>
    </row>
    <row r="15" spans="1:6" ht="15">
      <c r="A15" s="22">
        <v>3</v>
      </c>
      <c r="B15" s="12" t="s">
        <v>94</v>
      </c>
      <c r="C15" s="6"/>
      <c r="D15" s="6"/>
      <c r="E15" s="6"/>
      <c r="F15" s="15"/>
    </row>
    <row r="16" spans="1:6" ht="29.25">
      <c r="A16" s="22">
        <v>4</v>
      </c>
      <c r="B16" s="12" t="s">
        <v>95</v>
      </c>
      <c r="C16" s="6"/>
      <c r="D16" s="6"/>
      <c r="E16" s="6"/>
      <c r="F16" s="15"/>
    </row>
    <row r="17" spans="1:6" ht="15">
      <c r="A17" s="22" t="s">
        <v>93</v>
      </c>
      <c r="B17" s="12" t="s">
        <v>96</v>
      </c>
      <c r="C17" s="6"/>
      <c r="D17" s="6"/>
      <c r="E17" s="6"/>
      <c r="F17" s="15"/>
    </row>
    <row r="18" spans="1:6" ht="15">
      <c r="A18" s="6"/>
      <c r="B18" s="17" t="s">
        <v>66</v>
      </c>
      <c r="C18" s="6"/>
      <c r="D18" s="6"/>
      <c r="E18" s="6"/>
      <c r="F18" s="14">
        <f>F9+F12+F15+F16+F17</f>
        <v>3490000</v>
      </c>
    </row>
  </sheetData>
  <sheetProtection/>
  <mergeCells count="2">
    <mergeCell ref="B9:E9"/>
    <mergeCell ref="B12:E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5.57421875" style="1" customWidth="1"/>
    <col min="2" max="2" width="53.57421875" style="0" customWidth="1"/>
    <col min="3" max="3" width="15.421875" style="0" customWidth="1"/>
    <col min="4" max="4" width="13.421875" style="0" customWidth="1"/>
    <col min="5" max="5" width="15.7109375" style="0" customWidth="1"/>
    <col min="6" max="6" width="18.7109375" style="0" customWidth="1"/>
  </cols>
  <sheetData>
    <row r="2" s="2" customFormat="1" ht="14.25">
      <c r="B2" s="2" t="s">
        <v>97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6" ht="57">
      <c r="A8" s="9" t="s">
        <v>35</v>
      </c>
      <c r="B8" s="10" t="s">
        <v>6</v>
      </c>
      <c r="C8" s="10" t="s">
        <v>98</v>
      </c>
      <c r="D8" s="10" t="s">
        <v>51</v>
      </c>
      <c r="E8" s="10" t="s">
        <v>99</v>
      </c>
      <c r="F8" s="10" t="s">
        <v>109</v>
      </c>
    </row>
    <row r="9" spans="1:6" ht="15">
      <c r="A9" s="22">
        <v>1</v>
      </c>
      <c r="B9" s="58" t="s">
        <v>100</v>
      </c>
      <c r="C9" s="59"/>
      <c r="D9" s="59"/>
      <c r="E9" s="27">
        <f>E10+E11+E12+E13+E14+E15+E16</f>
        <v>8000000</v>
      </c>
      <c r="F9" s="27">
        <f>F10+F11+F12+F13+F14+F15+F16</f>
        <v>960000</v>
      </c>
    </row>
    <row r="10" spans="1:6" ht="15">
      <c r="A10" s="6"/>
      <c r="B10" s="6" t="s">
        <v>101</v>
      </c>
      <c r="C10" s="5"/>
      <c r="D10" s="5"/>
      <c r="E10" s="15"/>
      <c r="F10" s="15"/>
    </row>
    <row r="11" spans="1:6" ht="15">
      <c r="A11" s="6"/>
      <c r="B11" s="13" t="s">
        <v>102</v>
      </c>
      <c r="C11" s="5"/>
      <c r="D11" s="5"/>
      <c r="E11" s="15"/>
      <c r="F11" s="15"/>
    </row>
    <row r="12" spans="1:6" ht="15">
      <c r="A12" s="6"/>
      <c r="B12" s="13" t="s">
        <v>103</v>
      </c>
      <c r="C12" s="5"/>
      <c r="D12" s="5"/>
      <c r="E12" s="15"/>
      <c r="F12" s="15"/>
    </row>
    <row r="13" spans="1:6" ht="15">
      <c r="A13" s="6"/>
      <c r="B13" s="13" t="s">
        <v>104</v>
      </c>
      <c r="C13" s="5"/>
      <c r="D13" s="5"/>
      <c r="E13" s="15"/>
      <c r="F13" s="15"/>
    </row>
    <row r="14" spans="1:6" ht="15">
      <c r="A14" s="6"/>
      <c r="B14" s="13" t="s">
        <v>105</v>
      </c>
      <c r="C14" s="5"/>
      <c r="D14" s="5"/>
      <c r="E14" s="15"/>
      <c r="F14" s="15"/>
    </row>
    <row r="15" spans="1:6" ht="15">
      <c r="A15" s="6"/>
      <c r="B15" s="13" t="s">
        <v>106</v>
      </c>
      <c r="C15" s="5"/>
      <c r="D15" s="5"/>
      <c r="E15" s="15"/>
      <c r="F15" s="15"/>
    </row>
    <row r="16" spans="1:6" ht="15">
      <c r="A16" s="6"/>
      <c r="B16" s="13" t="s">
        <v>107</v>
      </c>
      <c r="C16" s="5"/>
      <c r="D16" s="5"/>
      <c r="E16" s="15">
        <v>8000000</v>
      </c>
      <c r="F16" s="15">
        <v>960000</v>
      </c>
    </row>
    <row r="17" spans="1:6" ht="15">
      <c r="A17" s="22">
        <v>2</v>
      </c>
      <c r="B17" s="58" t="s">
        <v>108</v>
      </c>
      <c r="C17" s="59"/>
      <c r="D17" s="59"/>
      <c r="E17" s="14">
        <f>E18+E19+E20+E21+E22+E23+E24</f>
        <v>5000000</v>
      </c>
      <c r="F17" s="14">
        <f>F18+F19+F20+F21+F22+F23+F24</f>
        <v>600000</v>
      </c>
    </row>
    <row r="18" spans="1:6" ht="15">
      <c r="A18" s="6"/>
      <c r="B18" s="6" t="s">
        <v>101</v>
      </c>
      <c r="C18" s="5"/>
      <c r="D18" s="5"/>
      <c r="E18" s="15">
        <v>5000000</v>
      </c>
      <c r="F18" s="15">
        <v>600000</v>
      </c>
    </row>
    <row r="19" spans="1:6" ht="15">
      <c r="A19" s="6"/>
      <c r="B19" s="13" t="s">
        <v>102</v>
      </c>
      <c r="C19" s="5"/>
      <c r="D19" s="5"/>
      <c r="E19" s="15"/>
      <c r="F19" s="15"/>
    </row>
    <row r="20" spans="1:6" ht="15">
      <c r="A20" s="6"/>
      <c r="B20" s="13" t="s">
        <v>103</v>
      </c>
      <c r="C20" s="5"/>
      <c r="D20" s="5"/>
      <c r="E20" s="5"/>
      <c r="F20" s="5"/>
    </row>
    <row r="21" spans="1:6" ht="15">
      <c r="A21" s="6"/>
      <c r="B21" s="13" t="s">
        <v>104</v>
      </c>
      <c r="C21" s="5"/>
      <c r="D21" s="5"/>
      <c r="E21" s="5"/>
      <c r="F21" s="5"/>
    </row>
    <row r="22" spans="1:6" ht="15">
      <c r="A22" s="6"/>
      <c r="B22" s="13" t="s">
        <v>105</v>
      </c>
      <c r="C22" s="5"/>
      <c r="D22" s="5"/>
      <c r="E22" s="5"/>
      <c r="F22" s="5"/>
    </row>
    <row r="23" spans="1:6" ht="15">
      <c r="A23" s="6"/>
      <c r="B23" s="13" t="s">
        <v>106</v>
      </c>
      <c r="C23" s="5"/>
      <c r="D23" s="5"/>
      <c r="E23" s="5"/>
      <c r="F23" s="5"/>
    </row>
    <row r="24" spans="1:6" ht="15">
      <c r="A24" s="6"/>
      <c r="B24" s="13" t="s">
        <v>107</v>
      </c>
      <c r="C24" s="5"/>
      <c r="D24" s="5"/>
      <c r="E24" s="5"/>
      <c r="F24" s="5"/>
    </row>
    <row r="25" spans="1:6" ht="15">
      <c r="A25" s="17"/>
      <c r="B25" s="17" t="s">
        <v>66</v>
      </c>
      <c r="C25" s="17"/>
      <c r="D25" s="17"/>
      <c r="E25" s="14">
        <f>E9+E17</f>
        <v>13000000</v>
      </c>
      <c r="F25" s="14">
        <f>F9+F17</f>
        <v>1560000</v>
      </c>
    </row>
  </sheetData>
  <sheetProtection/>
  <mergeCells count="2">
    <mergeCell ref="B9:D9"/>
    <mergeCell ref="B17:D1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PageLayoutView="0" workbookViewId="0" topLeftCell="A1">
      <selection activeCell="A14" sqref="A14:IV21"/>
    </sheetView>
  </sheetViews>
  <sheetFormatPr defaultColWidth="9.140625" defaultRowHeight="15"/>
  <cols>
    <col min="1" max="1" width="5.57421875" style="1" customWidth="1"/>
    <col min="2" max="2" width="86.8515625" style="0" customWidth="1"/>
    <col min="3" max="3" width="15.421875" style="0" customWidth="1"/>
    <col min="4" max="4" width="13.421875" style="0" customWidth="1"/>
    <col min="5" max="5" width="16.57421875" style="0" customWidth="1"/>
  </cols>
  <sheetData>
    <row r="1" ht="15"/>
    <row r="2" s="2" customFormat="1" ht="14.25">
      <c r="B2" s="2" t="s">
        <v>164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5" ht="28.5">
      <c r="A8" s="9" t="s">
        <v>35</v>
      </c>
      <c r="B8" s="10" t="s">
        <v>6</v>
      </c>
      <c r="C8" s="10" t="s">
        <v>55</v>
      </c>
      <c r="D8" s="10" t="s">
        <v>110</v>
      </c>
      <c r="E8" s="10" t="s">
        <v>111</v>
      </c>
    </row>
    <row r="9" spans="1:5" ht="29.25">
      <c r="A9" s="22">
        <v>1</v>
      </c>
      <c r="B9" s="20" t="s">
        <v>112</v>
      </c>
      <c r="C9" s="14">
        <f>C10+C11</f>
        <v>7000000</v>
      </c>
      <c r="D9" s="14">
        <f>D10+D11</f>
        <v>840000</v>
      </c>
      <c r="E9" s="14">
        <f>C9+D9</f>
        <v>7840000</v>
      </c>
    </row>
    <row r="10" spans="1:5" ht="15">
      <c r="A10" s="6"/>
      <c r="B10" s="6" t="s">
        <v>113</v>
      </c>
      <c r="C10" s="15">
        <v>4000000</v>
      </c>
      <c r="D10" s="15">
        <v>480000</v>
      </c>
      <c r="E10" s="15">
        <f>C10+D10</f>
        <v>4480000</v>
      </c>
    </row>
    <row r="11" spans="1:5" ht="15">
      <c r="A11" s="6"/>
      <c r="B11" s="6" t="s">
        <v>114</v>
      </c>
      <c r="C11" s="15">
        <v>3000000</v>
      </c>
      <c r="D11" s="15">
        <v>360000</v>
      </c>
      <c r="E11" s="15">
        <f>C11+D11</f>
        <v>3360000</v>
      </c>
    </row>
    <row r="12" spans="1:5" ht="15">
      <c r="A12" s="22" t="s">
        <v>115</v>
      </c>
      <c r="B12" s="17" t="s">
        <v>116</v>
      </c>
      <c r="C12" s="14">
        <v>400000</v>
      </c>
      <c r="D12" s="14">
        <v>48000</v>
      </c>
      <c r="E12" s="14">
        <f>C12+D12</f>
        <v>448000</v>
      </c>
    </row>
    <row r="13" spans="1:5" ht="15">
      <c r="A13" s="6"/>
      <c r="B13" s="17" t="s">
        <v>66</v>
      </c>
      <c r="C13" s="14">
        <f>C9+C12</f>
        <v>7400000</v>
      </c>
      <c r="D13" s="14">
        <f>D9+D12</f>
        <v>888000</v>
      </c>
      <c r="E13" s="14">
        <f>C13+D13</f>
        <v>8288000</v>
      </c>
    </row>
    <row r="14" s="1" customFormat="1" ht="15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57421875" style="1" customWidth="1"/>
    <col min="2" max="2" width="24.57421875" style="0" customWidth="1"/>
    <col min="3" max="3" width="21.140625" style="0" customWidth="1"/>
    <col min="4" max="4" width="15.7109375" style="0" customWidth="1"/>
    <col min="5" max="5" width="18.00390625" style="0" customWidth="1"/>
    <col min="6" max="6" width="20.421875" style="0" customWidth="1"/>
  </cols>
  <sheetData>
    <row r="1" ht="15"/>
    <row r="2" spans="2:3" s="2" customFormat="1" ht="14.25">
      <c r="B2" s="2" t="s">
        <v>117</v>
      </c>
      <c r="C2" s="2" t="s">
        <v>118</v>
      </c>
    </row>
    <row r="3" ht="15"/>
    <row r="4" spans="1:3" s="1" customFormat="1" ht="15">
      <c r="A4" s="2" t="s">
        <v>1</v>
      </c>
      <c r="B4" s="2"/>
      <c r="C4" s="3" t="s">
        <v>4</v>
      </c>
    </row>
    <row r="5" spans="1:3" s="1" customFormat="1" ht="15">
      <c r="A5" s="2" t="s">
        <v>2</v>
      </c>
      <c r="C5" s="4">
        <v>160940010447</v>
      </c>
    </row>
    <row r="6" spans="1:3" s="1" customFormat="1" ht="15">
      <c r="A6" s="2" t="s">
        <v>3</v>
      </c>
      <c r="B6" s="2"/>
      <c r="C6" s="3" t="s">
        <v>167</v>
      </c>
    </row>
    <row r="7" s="1" customFormat="1" ht="15">
      <c r="C7" s="25"/>
    </row>
    <row r="8" spans="1:6" ht="66" customHeight="1">
      <c r="A8" s="9" t="s">
        <v>35</v>
      </c>
      <c r="B8" s="10" t="s">
        <v>119</v>
      </c>
      <c r="C8" s="10" t="s">
        <v>123</v>
      </c>
      <c r="D8" s="10" t="s">
        <v>120</v>
      </c>
      <c r="E8" s="10" t="s">
        <v>121</v>
      </c>
      <c r="F8" s="19" t="s">
        <v>122</v>
      </c>
    </row>
    <row r="9" spans="1:6" s="29" customFormat="1" ht="15" customHeight="1">
      <c r="A9" s="28">
        <v>1</v>
      </c>
      <c r="B9" s="32" t="s">
        <v>168</v>
      </c>
      <c r="C9" s="30" t="s">
        <v>124</v>
      </c>
      <c r="D9" s="30">
        <f>80000*6</f>
        <v>480000</v>
      </c>
      <c r="E9" s="30">
        <f>D9*12%</f>
        <v>57600</v>
      </c>
      <c r="F9" s="30">
        <f>E9</f>
        <v>57600</v>
      </c>
    </row>
    <row r="10" spans="1:6" s="29" customFormat="1" ht="14.25" customHeight="1">
      <c r="A10" s="28">
        <v>2</v>
      </c>
      <c r="B10" s="23" t="s">
        <v>169</v>
      </c>
      <c r="C10" s="33" t="s">
        <v>125</v>
      </c>
      <c r="D10" s="30">
        <f>1200*560</f>
        <v>672000</v>
      </c>
      <c r="E10" s="30">
        <f>D10*12%</f>
        <v>80640</v>
      </c>
      <c r="F10" s="30">
        <f>E10</f>
        <v>80640</v>
      </c>
    </row>
    <row r="11" spans="1:6" s="29" customFormat="1" ht="15">
      <c r="A11" s="28"/>
      <c r="B11" s="31" t="s">
        <v>66</v>
      </c>
      <c r="C11" s="24"/>
      <c r="D11" s="24">
        <f>D9+D10</f>
        <v>1152000</v>
      </c>
      <c r="E11" s="24">
        <f>E9+E10</f>
        <v>138240</v>
      </c>
      <c r="F11" s="24">
        <f>F9+F10</f>
        <v>138240</v>
      </c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Монолит</cp:lastModifiedBy>
  <cp:lastPrinted>2022-03-14T18:36:10Z</cp:lastPrinted>
  <dcterms:created xsi:type="dcterms:W3CDTF">2022-03-06T11:41:04Z</dcterms:created>
  <dcterms:modified xsi:type="dcterms:W3CDTF">2023-05-12T07:09:11Z</dcterms:modified>
  <cp:category/>
  <cp:version/>
  <cp:contentType/>
  <cp:contentStatus/>
</cp:coreProperties>
</file>