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2235" yWindow="2235" windowWidth="17280" windowHeight="8970" firstSheet="2" activeTab="8"/>
  </bookViews>
  <sheets>
    <sheet name="Деклар" sheetId="1" r:id="rId1"/>
    <sheet name="Приложение" sheetId="111" r:id="rId2"/>
    <sheet name="Зарплата" sheetId="112" r:id="rId3"/>
    <sheet name="НР к графам Прилож." sheetId="64" r:id="rId4"/>
    <sheet name="НР к 913.00.003" sheetId="113" r:id="rId5"/>
    <sheet name=" Ср.спис.числ.МЕСЯЦ" sheetId="95" r:id="rId6"/>
    <sheet name="Ср.спис.числ.2" sheetId="114" r:id="rId7"/>
    <sheet name="Ср.спис.числ.3" sheetId="116" r:id="rId8"/>
    <sheet name="НР к 913.00.005, 913.00.006" sheetId="1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11" l="1"/>
  <c r="H69" i="118"/>
  <c r="Q57" i="1" s="1"/>
  <c r="Q55" i="1"/>
  <c r="Q53" i="1"/>
  <c r="Q51" i="1"/>
  <c r="H61" i="118"/>
  <c r="E3" i="64"/>
  <c r="C3" i="64"/>
  <c r="B2" i="64"/>
  <c r="C1" i="64"/>
  <c r="F3" i="118"/>
  <c r="D3" i="118"/>
  <c r="C2" i="118"/>
  <c r="E1" i="118"/>
  <c r="AQ8" i="111"/>
  <c r="AN8" i="111"/>
  <c r="AQ44" i="111"/>
  <c r="AN44" i="111"/>
  <c r="E44" i="111"/>
  <c r="E8" i="111"/>
  <c r="AC55" i="111"/>
  <c r="G29" i="64"/>
  <c r="G26" i="64"/>
  <c r="T50" i="111"/>
  <c r="S5" i="112"/>
  <c r="S4" i="112"/>
  <c r="H29" i="112"/>
  <c r="G29" i="112"/>
  <c r="H27" i="112"/>
  <c r="H26" i="112"/>
  <c r="H25" i="112"/>
  <c r="H23" i="112"/>
  <c r="H22" i="112"/>
  <c r="H21" i="112"/>
  <c r="N14" i="112"/>
  <c r="N15" i="112"/>
  <c r="N16" i="112"/>
  <c r="N17" i="112"/>
  <c r="C44" i="112"/>
  <c r="H60" i="118"/>
  <c r="H55" i="118"/>
  <c r="H49" i="118"/>
  <c r="H43" i="118"/>
  <c r="H37" i="118"/>
  <c r="H31" i="118"/>
  <c r="H25" i="118"/>
  <c r="H18" i="118"/>
  <c r="H12" i="118" s="1"/>
  <c r="H68" i="118" l="1"/>
  <c r="B9" i="113" l="1"/>
  <c r="B25" i="95"/>
  <c r="B26" i="95" s="1"/>
  <c r="F11" i="113"/>
  <c r="F10" i="113"/>
  <c r="E10" i="113"/>
  <c r="C10" i="113"/>
  <c r="B10" i="113"/>
  <c r="F12" i="113"/>
  <c r="E11" i="113"/>
  <c r="C11" i="113"/>
  <c r="B11" i="113"/>
  <c r="B12" i="113" s="1"/>
  <c r="F9" i="113"/>
  <c r="E9" i="113"/>
  <c r="C9" i="113"/>
  <c r="D25" i="116"/>
  <c r="F25" i="116"/>
  <c r="D26" i="114"/>
  <c r="F26" i="114"/>
  <c r="E26" i="114"/>
  <c r="E25" i="116"/>
  <c r="B25" i="116"/>
  <c r="F24" i="116"/>
  <c r="E24" i="116"/>
  <c r="D24" i="116"/>
  <c r="B24" i="116"/>
  <c r="B26" i="114"/>
  <c r="F25" i="114"/>
  <c r="E25" i="114"/>
  <c r="D25" i="114"/>
  <c r="B25" i="114"/>
  <c r="C40" i="112"/>
  <c r="M16" i="112"/>
  <c r="Z16" i="112" s="1"/>
  <c r="M19" i="112"/>
  <c r="O19" i="112" s="1"/>
  <c r="H15" i="112"/>
  <c r="H16" i="112"/>
  <c r="H17" i="112"/>
  <c r="H14" i="112"/>
  <c r="L28" i="112"/>
  <c r="K28" i="112"/>
  <c r="M27" i="112"/>
  <c r="M26" i="112"/>
  <c r="L24" i="112"/>
  <c r="K24" i="112"/>
  <c r="M23" i="112"/>
  <c r="O23" i="112" s="1"/>
  <c r="M22" i="112"/>
  <c r="M21" i="112"/>
  <c r="L18" i="112"/>
  <c r="K18" i="112"/>
  <c r="J18" i="112"/>
  <c r="M17" i="112"/>
  <c r="W17" i="112" s="1"/>
  <c r="X17" i="112" s="1"/>
  <c r="M15" i="112"/>
  <c r="O15" i="112" s="1"/>
  <c r="M14" i="112"/>
  <c r="U14" i="112" s="1"/>
  <c r="Q5" i="112"/>
  <c r="Q4" i="112"/>
  <c r="D25" i="95"/>
  <c r="D26" i="95" s="1"/>
  <c r="E25" i="95"/>
  <c r="E26" i="95" s="1"/>
  <c r="H23" i="64"/>
  <c r="G23" i="64"/>
  <c r="N59" i="111" l="1"/>
  <c r="N57" i="111"/>
  <c r="G24" i="64"/>
  <c r="K29" i="112"/>
  <c r="C46" i="112"/>
  <c r="F13" i="113"/>
  <c r="Q43" i="1" s="1"/>
  <c r="E12" i="113"/>
  <c r="E13" i="113" s="1"/>
  <c r="Q41" i="1" s="1"/>
  <c r="J28" i="112"/>
  <c r="L29" i="112"/>
  <c r="P14" i="112"/>
  <c r="W14" i="112"/>
  <c r="P15" i="112"/>
  <c r="P17" i="112"/>
  <c r="Z15" i="112"/>
  <c r="Z18" i="112" s="1"/>
  <c r="P16" i="112"/>
  <c r="Q15" i="112"/>
  <c r="U15" i="112" s="1"/>
  <c r="V15" i="112" s="1"/>
  <c r="M25" i="112"/>
  <c r="M28" i="112" s="1"/>
  <c r="M18" i="112"/>
  <c r="Z21" i="112"/>
  <c r="Q21" i="112"/>
  <c r="M24" i="112"/>
  <c r="O21" i="112"/>
  <c r="Z27" i="112"/>
  <c r="Q27" i="112"/>
  <c r="O27" i="112"/>
  <c r="W27" i="112" s="1"/>
  <c r="X27" i="112" s="1"/>
  <c r="O16" i="112"/>
  <c r="O18" i="112" s="1"/>
  <c r="U17" i="112"/>
  <c r="V17" i="112" s="1"/>
  <c r="Y17" i="112" s="1"/>
  <c r="Q19" i="112"/>
  <c r="U19" i="112" s="1"/>
  <c r="V19" i="112" s="1"/>
  <c r="Z19" i="112"/>
  <c r="Q23" i="112"/>
  <c r="U23" i="112" s="1"/>
  <c r="V23" i="112" s="1"/>
  <c r="Z23" i="112"/>
  <c r="O22" i="112"/>
  <c r="W22" i="112" s="1"/>
  <c r="X22" i="112" s="1"/>
  <c r="J24" i="112"/>
  <c r="O26" i="112"/>
  <c r="W15" i="112"/>
  <c r="X15" i="112" s="1"/>
  <c r="Q16" i="112"/>
  <c r="Q22" i="112"/>
  <c r="Z22" i="112"/>
  <c r="Q26" i="112"/>
  <c r="Z26" i="112"/>
  <c r="S17" i="112"/>
  <c r="T17" i="112" s="1"/>
  <c r="W19" i="112"/>
  <c r="X19" i="112" s="1"/>
  <c r="W23" i="112"/>
  <c r="X23" i="112" s="1"/>
  <c r="V14" i="112"/>
  <c r="C25" i="95"/>
  <c r="C26" i="95" s="1"/>
  <c r="C12" i="113" s="1"/>
  <c r="Q33" i="1" l="1"/>
  <c r="N55" i="111"/>
  <c r="G25" i="64"/>
  <c r="G27" i="64" s="1"/>
  <c r="Y23" i="112"/>
  <c r="C13" i="113"/>
  <c r="B13" i="113"/>
  <c r="Q39" i="1" s="1" a="1"/>
  <c r="Q39" i="1" s="1"/>
  <c r="N23" i="112"/>
  <c r="S23" i="112" s="1"/>
  <c r="T23" i="112" s="1"/>
  <c r="N27" i="112"/>
  <c r="S27" i="112" s="1"/>
  <c r="T27" i="112" s="1"/>
  <c r="U26" i="112"/>
  <c r="V26" i="112" s="1"/>
  <c r="J29" i="112"/>
  <c r="W26" i="112"/>
  <c r="X26" i="112" s="1"/>
  <c r="N26" i="112"/>
  <c r="S26" i="112" s="1"/>
  <c r="T26" i="112" s="1"/>
  <c r="U27" i="112"/>
  <c r="V27" i="112" s="1"/>
  <c r="Y27" i="112" s="1"/>
  <c r="O24" i="112"/>
  <c r="N19" i="112"/>
  <c r="S19" i="112" s="1"/>
  <c r="T19" i="112" s="1"/>
  <c r="Q25" i="112"/>
  <c r="Q28" i="112" s="1"/>
  <c r="S15" i="112"/>
  <c r="T15" i="112" s="1"/>
  <c r="Z25" i="112"/>
  <c r="Z28" i="112" s="1"/>
  <c r="O25" i="112"/>
  <c r="O28" i="112" s="1"/>
  <c r="S16" i="112"/>
  <c r="T16" i="112" s="1"/>
  <c r="Y19" i="112"/>
  <c r="Q18" i="112"/>
  <c r="N22" i="112"/>
  <c r="S22" i="112" s="1"/>
  <c r="T22" i="112" s="1"/>
  <c r="Q24" i="112"/>
  <c r="Z24" i="112"/>
  <c r="P29" i="112"/>
  <c r="U16" i="112"/>
  <c r="V16" i="112" s="1"/>
  <c r="W16" i="112"/>
  <c r="X16" i="112" s="1"/>
  <c r="X18" i="112" s="1"/>
  <c r="U22" i="112"/>
  <c r="V22" i="112" s="1"/>
  <c r="Y22" i="112" s="1"/>
  <c r="Y15" i="112"/>
  <c r="U21" i="112"/>
  <c r="N21" i="112"/>
  <c r="W21" i="112"/>
  <c r="M29" i="112"/>
  <c r="Y14" i="112"/>
  <c r="H27" i="64" l="1"/>
  <c r="H28" i="64" s="1"/>
  <c r="AC59" i="111" s="1"/>
  <c r="AN59" i="111" s="1"/>
  <c r="G28" i="64"/>
  <c r="AC57" i="111" s="1"/>
  <c r="AN57" i="111" s="1"/>
  <c r="AN55" i="111" s="1"/>
  <c r="Q45" i="1" s="1"/>
  <c r="X57" i="111"/>
  <c r="H25" i="64"/>
  <c r="X59" i="111" s="1"/>
  <c r="Q37" i="1"/>
  <c r="Y26" i="112"/>
  <c r="U25" i="112"/>
  <c r="V25" i="112" s="1"/>
  <c r="O29" i="112"/>
  <c r="W25" i="112"/>
  <c r="X25" i="112" s="1"/>
  <c r="X28" i="112" s="1"/>
  <c r="N25" i="112"/>
  <c r="S25" i="112" s="1"/>
  <c r="Q29" i="112"/>
  <c r="Y16" i="112"/>
  <c r="Y18" i="112" s="1"/>
  <c r="S14" i="112"/>
  <c r="N18" i="112"/>
  <c r="N24" i="112"/>
  <c r="S21" i="112"/>
  <c r="U18" i="112"/>
  <c r="U24" i="112"/>
  <c r="V21" i="112"/>
  <c r="V18" i="112"/>
  <c r="Z29" i="112"/>
  <c r="W24" i="112"/>
  <c r="X21" i="112"/>
  <c r="X24" i="112" s="1"/>
  <c r="W18" i="112"/>
  <c r="W28" i="112" l="1"/>
  <c r="W29" i="112" s="1"/>
  <c r="N28" i="112"/>
  <c r="N29" i="112" s="1"/>
  <c r="U28" i="112"/>
  <c r="U29" i="112" s="1"/>
  <c r="X29" i="112"/>
  <c r="S18" i="112"/>
  <c r="T14" i="112"/>
  <c r="T18" i="112" s="1"/>
  <c r="T25" i="112"/>
  <c r="T28" i="112" s="1"/>
  <c r="S28" i="112"/>
  <c r="S24" i="112"/>
  <c r="T21" i="112"/>
  <c r="T24" i="112" s="1"/>
  <c r="V28" i="112"/>
  <c r="Y25" i="112"/>
  <c r="Y28" i="112" s="1"/>
  <c r="Y21" i="112"/>
  <c r="Y24" i="112" s="1"/>
  <c r="V24" i="112"/>
  <c r="V29" i="112" l="1"/>
  <c r="S29" i="112"/>
  <c r="Y29" i="112"/>
  <c r="T29" i="11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<sst xmlns="http://schemas.openxmlformats.org/spreadsheetml/2006/main" count="401" uniqueCount="291">
  <si>
    <t>Раздел. Общая информация о налогоплательщике</t>
  </si>
  <si>
    <t>Наименование налогоплательщика</t>
  </si>
  <si>
    <t>Первоначальная</t>
  </si>
  <si>
    <t>Очередная</t>
  </si>
  <si>
    <t>Дополнительная</t>
  </si>
  <si>
    <t>Ликвидационная</t>
  </si>
  <si>
    <t>А</t>
  </si>
  <si>
    <t>В</t>
  </si>
  <si>
    <t>Код валюты</t>
  </si>
  <si>
    <t>Код строки</t>
  </si>
  <si>
    <t>I</t>
  </si>
  <si>
    <t>,</t>
  </si>
  <si>
    <t>II</t>
  </si>
  <si>
    <t>III</t>
  </si>
  <si>
    <t>НАЛОГОВЫЙ РЕГИСТР</t>
  </si>
  <si>
    <t>Вид дохода</t>
  </si>
  <si>
    <t>ИТОГО</t>
  </si>
  <si>
    <t>Исполнитель</t>
  </si>
  <si>
    <t>подпись</t>
  </si>
  <si>
    <r>
      <t xml:space="preserve">   Вид декларации (Укажите </t>
    </r>
    <r>
      <rPr>
        <b/>
        <sz val="10"/>
        <rFont val="Times New Roman(K)"/>
        <family val="1"/>
      </rPr>
      <t>Х</t>
    </r>
    <r>
      <rPr>
        <sz val="10"/>
        <rFont val="Times New Roman(K)"/>
        <family val="1"/>
      </rPr>
      <t xml:space="preserve"> в соответствующей ячейке)</t>
    </r>
  </si>
  <si>
    <t>Номер и дата уведомления (Заполняется в случае предоставления дополнительной  декларации по уведомлению)</t>
  </si>
  <si>
    <t xml:space="preserve">   Наименование</t>
  </si>
  <si>
    <t>Фамилия,И.О.</t>
  </si>
  <si>
    <t>БИН/ИИН</t>
  </si>
  <si>
    <t>№№ п/п</t>
  </si>
  <si>
    <t>Х</t>
  </si>
  <si>
    <t>номер</t>
  </si>
  <si>
    <t>дата</t>
  </si>
  <si>
    <t xml:space="preserve">  Отдельная категория налогоплательщика в соответствии со статьей 40 НК РК (укажите Х )</t>
  </si>
  <si>
    <t xml:space="preserve"> доверительный управляющий</t>
  </si>
  <si>
    <t>учредитель доверительного управления</t>
  </si>
  <si>
    <t>І</t>
  </si>
  <si>
    <t>ІІ</t>
  </si>
  <si>
    <t>№</t>
  </si>
  <si>
    <t>год</t>
  </si>
  <si>
    <t>ДЕКЛАРАЦИЯ                                                                                                                                                                                                                                                ДЛЯ НАЛОГОПЛАТЕЛЬЩИКОВ, ПРИМЕНЯЮЩИХ                                                           СПЕЦИАЛЬНЫЙ НАЛОГОВЫЙ РЕЖИМ                                                                                                      РОЗНИЧНОГО НАЛОГА</t>
  </si>
  <si>
    <t>форма 913.00</t>
  </si>
  <si>
    <t>квартал</t>
  </si>
  <si>
    <t xml:space="preserve">Налоговый период, за который предоставляется налоговая отчетность    </t>
  </si>
  <si>
    <r>
      <t xml:space="preserve">   Организационно-правовая форма (Укажите </t>
    </r>
    <r>
      <rPr>
        <b/>
        <sz val="10"/>
        <rFont val="Times New Roman(K)"/>
        <family val="1"/>
      </rPr>
      <t>Х</t>
    </r>
    <r>
      <rPr>
        <sz val="10"/>
        <rFont val="Times New Roman(K)"/>
        <family val="1"/>
      </rPr>
      <t xml:space="preserve"> в соответствующей ячейке)</t>
    </r>
  </si>
  <si>
    <t xml:space="preserve">юридическое лицо </t>
  </si>
  <si>
    <t>индивидуальный предприниматель</t>
  </si>
  <si>
    <t>Дополнительная по  уведомлению</t>
  </si>
  <si>
    <t>913.00.001</t>
  </si>
  <si>
    <t>913.00.002</t>
  </si>
  <si>
    <t>913.00.003</t>
  </si>
  <si>
    <t>913.00.004</t>
  </si>
  <si>
    <t xml:space="preserve"> Наименование</t>
  </si>
  <si>
    <t>Сумма облагаемого дохода, в том числе</t>
  </si>
  <si>
    <t>доходы, полученные от реализации товаров посредством осуществления электронной торговой площадки</t>
  </si>
  <si>
    <t>Сумма расходов работодателя по расходам его работников</t>
  </si>
  <si>
    <t>Среднесписочная численность работников, в том числе</t>
  </si>
  <si>
    <t>пенсионеры</t>
  </si>
  <si>
    <t>лица с инвалидностью</t>
  </si>
  <si>
    <t>СУММА ИСЧИСЛЕННЫХ НАЛОГОВ (КПН / ИПН)</t>
  </si>
  <si>
    <t>Раздел. Сведения о расходах, запасах</t>
  </si>
  <si>
    <t>Учет запасов</t>
  </si>
  <si>
    <r>
      <rPr>
        <sz val="12"/>
        <rFont val="Times New Roman(K)"/>
        <charset val="204"/>
      </rPr>
      <t>Расходы за календарный год</t>
    </r>
    <r>
      <rPr>
        <sz val="10"/>
        <rFont val="Times New Roman(K)"/>
        <charset val="204"/>
      </rPr>
      <t>, ВСЕГО</t>
    </r>
  </si>
  <si>
    <t>Запасы на начало календарного года, всего</t>
  </si>
  <si>
    <t>Запасы на конец календарного года, всего</t>
  </si>
  <si>
    <t>Приобретено запасов, работ, услуг за календарный год, всего</t>
  </si>
  <si>
    <t>Раздел. Ответственность налогоплательщика</t>
  </si>
  <si>
    <t>913.00.005</t>
  </si>
  <si>
    <t>913.00.006</t>
  </si>
  <si>
    <t>Укажите номер текущего листа</t>
  </si>
  <si>
    <t>Раздел. Общая информация о налоговом агенте</t>
  </si>
  <si>
    <t>ИИН/БИН</t>
  </si>
  <si>
    <t>Налоговый период, за который представляется отчетность</t>
  </si>
  <si>
    <t>С</t>
  </si>
  <si>
    <t>D</t>
  </si>
  <si>
    <t>Е</t>
  </si>
  <si>
    <t>F</t>
  </si>
  <si>
    <t>G</t>
  </si>
  <si>
    <t>Н</t>
  </si>
  <si>
    <t>J</t>
  </si>
  <si>
    <t>К</t>
  </si>
  <si>
    <r>
      <rPr>
        <b/>
        <sz val="14"/>
        <color theme="1"/>
        <rFont val="Arial"/>
        <family val="2"/>
        <charset val="204"/>
      </rPr>
      <t xml:space="preserve">ИСЧИСЛЕНИЕ  НАЛОГОВЫХ ОБЯЗАТЕЛЬСТВ по НАЛОГОПЛАТЕЛЬЩИКАМ,                                                                                                   ПРИМЕНЯЮЩИМ СПЕЦИАЛЬНЫЙ НАЛОГОВЫЙ РЕЖИМ РОЗНИЧНОГО НАЛОГА   </t>
    </r>
    <r>
      <rPr>
        <sz val="14"/>
        <color theme="1"/>
        <rFont val="Arial"/>
        <family val="2"/>
        <charset val="204"/>
      </rPr>
      <t xml:space="preserve">                                                                                               </t>
    </r>
    <r>
      <rPr>
        <sz val="12"/>
        <color theme="1"/>
        <rFont val="Arial"/>
        <family val="2"/>
        <charset val="204"/>
      </rPr>
      <t>(Приложение 1 к Декларации)</t>
    </r>
  </si>
  <si>
    <t>Количество мест</t>
  </si>
  <si>
    <t>Раздел. Информация о месте осуществления деятельности</t>
  </si>
  <si>
    <t>код УГД</t>
  </si>
  <si>
    <t>город (аул, село)</t>
  </si>
  <si>
    <t>улица ( микрорайон )</t>
  </si>
  <si>
    <t>номер дома</t>
  </si>
  <si>
    <t>номер квартиры (комнаты, иного помещения)</t>
  </si>
  <si>
    <r>
      <t xml:space="preserve"> </t>
    </r>
    <r>
      <rPr>
        <b/>
        <sz val="12"/>
        <color theme="1"/>
        <rFont val="Arial"/>
        <family val="2"/>
        <charset val="204"/>
      </rPr>
      <t>Форма 913.01</t>
    </r>
    <r>
      <rPr>
        <sz val="12"/>
        <color theme="1"/>
        <rFont val="Arial"/>
        <family val="2"/>
        <charset val="204"/>
      </rPr>
      <t xml:space="preserve"> стр. 01</t>
    </r>
  </si>
  <si>
    <r>
      <t xml:space="preserve"> </t>
    </r>
    <r>
      <rPr>
        <b/>
        <sz val="12"/>
        <color theme="1"/>
        <rFont val="Arial"/>
        <family val="2"/>
        <charset val="204"/>
      </rPr>
      <t>Форма 913.01</t>
    </r>
    <r>
      <rPr>
        <sz val="12"/>
        <color theme="1"/>
        <rFont val="Arial"/>
        <family val="2"/>
        <charset val="204"/>
      </rPr>
      <t xml:space="preserve"> стр. 02</t>
    </r>
  </si>
  <si>
    <t>Раздел. Исчисленные налоги</t>
  </si>
  <si>
    <t>913.01.001</t>
  </si>
  <si>
    <t>ИТОГО (строка заполняется ТОЛЬКО по итогу формы)</t>
  </si>
  <si>
    <t>ставка %</t>
  </si>
  <si>
    <r>
      <t xml:space="preserve">Налоговый период :           </t>
    </r>
    <r>
      <rPr>
        <sz val="11"/>
        <rFont val="Arial"/>
        <family val="2"/>
        <charset val="204"/>
      </rPr>
      <t>квартал</t>
    </r>
  </si>
  <si>
    <t>Наименование места получения доходов</t>
  </si>
  <si>
    <t>Сумма дохода, облагаемого по ставке:</t>
  </si>
  <si>
    <t>ВСЕГО получено доходов за отчетный период (итого по графе Н, что переносится в строку 913.00.001 Декларации)</t>
  </si>
  <si>
    <t>Период:</t>
  </si>
  <si>
    <t>Численность работников по списку</t>
  </si>
  <si>
    <t>В том числе в отпуске до 3-х лет ребенку</t>
  </si>
  <si>
    <t>Из общей численности - пенсионеров</t>
  </si>
  <si>
    <t>Из общей численности – работников с инвалидностью</t>
  </si>
  <si>
    <t>Принято работников</t>
  </si>
  <si>
    <t>Уволено работников</t>
  </si>
  <si>
    <t>Ср.спис.числ.</t>
  </si>
  <si>
    <r>
      <t xml:space="preserve">Справочные показатели на 2023 год:  </t>
    </r>
    <r>
      <rPr>
        <b/>
        <sz val="10"/>
        <rFont val="Arial"/>
        <family val="2"/>
        <charset val="204"/>
      </rPr>
      <t>МРП = 3 450 тенге</t>
    </r>
  </si>
  <si>
    <t>25 МРП=</t>
  </si>
  <si>
    <t>тенге</t>
  </si>
  <si>
    <r>
      <t xml:space="preserve">       </t>
    </r>
    <r>
      <rPr>
        <b/>
        <sz val="10"/>
        <rFont val="Arial"/>
        <family val="2"/>
        <charset val="204"/>
      </rPr>
      <t>МЗП = 70 000 тенге</t>
    </r>
  </si>
  <si>
    <t>14 МРП=</t>
  </si>
  <si>
    <t>Фамилия, имя, отчество</t>
  </si>
  <si>
    <t>Должность</t>
  </si>
  <si>
    <t xml:space="preserve">По Трудовому договору                          </t>
  </si>
  <si>
    <t xml:space="preserve">Отработано         </t>
  </si>
  <si>
    <t>Задолженность на начало отчетного периода</t>
  </si>
  <si>
    <t>Начислено зарплаты</t>
  </si>
  <si>
    <t>Удержано из зарплаты</t>
  </si>
  <si>
    <t>ИТОГО к выдаче на руки (гр.10 - гр.15)</t>
  </si>
  <si>
    <t>Начислено соцналога</t>
  </si>
  <si>
    <t>Начислено соцотчислений</t>
  </si>
  <si>
    <t>Сумма отчислений на ОСМС (гр.10 х 3,0%)</t>
  </si>
  <si>
    <t>Особые условия</t>
  </si>
  <si>
    <t>часовая ставка</t>
  </si>
  <si>
    <t>Дней</t>
  </si>
  <si>
    <t>Часов</t>
  </si>
  <si>
    <t>За отраб. время или выполн. работы</t>
  </si>
  <si>
    <t>Премия, доплаты за сдельн.</t>
  </si>
  <si>
    <t>Дополнительные выплаты</t>
  </si>
  <si>
    <t>ИТОГО начислено</t>
  </si>
  <si>
    <t>ОПВ в ЕНПФ (гр.10 * 10%)</t>
  </si>
  <si>
    <t>Стандартные вычеты для ИПН (согл.заявления)</t>
  </si>
  <si>
    <t>Авансы и прочие удержания</t>
  </si>
  <si>
    <t>ИТОГО удержано</t>
  </si>
  <si>
    <t>Облагаемый доход        (гр.10-гр.12)</t>
  </si>
  <si>
    <t>4а</t>
  </si>
  <si>
    <t>4б</t>
  </si>
  <si>
    <t>4в</t>
  </si>
  <si>
    <t>5а</t>
  </si>
  <si>
    <t>5б</t>
  </si>
  <si>
    <t>гл.бухгалтер, пенсионер</t>
  </si>
  <si>
    <t>Леднева Татьяна Павловна</t>
  </si>
  <si>
    <t>администратор</t>
  </si>
  <si>
    <t>Петрова Ирина Степановна</t>
  </si>
  <si>
    <t>менеджер по маркет.</t>
  </si>
  <si>
    <t>Стариков Петр Михайлович</t>
  </si>
  <si>
    <t>ИТОГО АУП</t>
  </si>
  <si>
    <t>Болатова Салтанат Тулегеновна</t>
  </si>
  <si>
    <t>+5% от реализ.зала</t>
  </si>
  <si>
    <t>Сидорова Людмила Ивановна</t>
  </si>
  <si>
    <t>повар-кондитер</t>
  </si>
  <si>
    <t>сдельно= 12% от объема реализ.</t>
  </si>
  <si>
    <t>Ибрагимова Катира Бекеновна</t>
  </si>
  <si>
    <t>продавец</t>
  </si>
  <si>
    <t>Степанова Любовь Константиновна</t>
  </si>
  <si>
    <t>подсобн.рабочая</t>
  </si>
  <si>
    <t>ИТОГО торговля конд.издел.</t>
  </si>
  <si>
    <t>Чуринова Тамара Александровна</t>
  </si>
  <si>
    <t>Кусаинова Роза Исхаковна</t>
  </si>
  <si>
    <t>Ашкеева Раушан Абдрешевна</t>
  </si>
  <si>
    <t>ИТОГО уборка квартир</t>
  </si>
  <si>
    <t>Руководитель (индивидуальный предприниматель) _____________________</t>
  </si>
  <si>
    <t>____________________________</t>
  </si>
  <si>
    <t>Главный бухгалтер  ________________________________              ____________________</t>
  </si>
  <si>
    <t xml:space="preserve">                                    фамилия,имя,отчество                                                                  подпись</t>
  </si>
  <si>
    <t>СПРАВОЧНО:</t>
  </si>
  <si>
    <t>(в тенге)</t>
  </si>
  <si>
    <t>Объем реализации без НДС:</t>
  </si>
  <si>
    <t xml:space="preserve">       торгового зала (ср.быт.химии)</t>
  </si>
  <si>
    <t xml:space="preserve">       торгового зала (конд.изд.)</t>
  </si>
  <si>
    <t xml:space="preserve">       уборка квартир</t>
  </si>
  <si>
    <t xml:space="preserve">            ИТОГО розница</t>
  </si>
  <si>
    <t>Мелкоопт.ср.быт.химии</t>
  </si>
  <si>
    <t>Мелкоопт.конд.изделиями</t>
  </si>
  <si>
    <t xml:space="preserve">ИТОГО мелкий опт </t>
  </si>
  <si>
    <t>ВСЕГО реализация без НДС</t>
  </si>
  <si>
    <t>оклад в месяц</t>
  </si>
  <si>
    <t>водитель,пенсионер</t>
  </si>
  <si>
    <t>Семенова Мария Ивановна</t>
  </si>
  <si>
    <t>ИПН (гр.10-гр.12-гр.12а) * 10%         или 1%</t>
  </si>
  <si>
    <t>Взносы на ОСМС (гр.10 * 2%)</t>
  </si>
  <si>
    <t>Сумма соц. налога  (гр.18 х 9,5%)</t>
  </si>
  <si>
    <t>Облагаемый доход             (гр.10-гр.12-гр.14)</t>
  </si>
  <si>
    <t>Сумма соц. отчисл.  (гр.20 х 3,5%)</t>
  </si>
  <si>
    <r>
      <rPr>
        <sz val="10"/>
        <rFont val="Arial Narrow"/>
        <family val="2"/>
        <charset val="204"/>
      </rPr>
      <t>Соцналог к оплате</t>
    </r>
    <r>
      <rPr>
        <sz val="10"/>
        <rFont val="Arial"/>
        <family val="2"/>
        <charset val="204"/>
      </rPr>
      <t xml:space="preserve">        </t>
    </r>
    <r>
      <rPr>
        <sz val="8"/>
        <rFont val="Arial"/>
        <family val="2"/>
        <charset val="204"/>
      </rPr>
      <t>(гр.19 - гр.21)</t>
    </r>
  </si>
  <si>
    <t>за месяц</t>
  </si>
  <si>
    <t>Налоговый период</t>
  </si>
  <si>
    <t xml:space="preserve">     квартал</t>
  </si>
  <si>
    <t xml:space="preserve">                    фамилия,имя,отчество</t>
  </si>
  <si>
    <t xml:space="preserve">                                фамилия,имя,отчество                                подпись</t>
  </si>
  <si>
    <t xml:space="preserve">                                    фамилия,имя,отчество                                                  подпись</t>
  </si>
  <si>
    <t>РАСЧЕТ СРЕДНЕСПИСОЧНОЙ  ЧИСЛЕННОСТИ</t>
  </si>
  <si>
    <t>Месяц</t>
  </si>
  <si>
    <r>
      <t>за ___</t>
    </r>
    <r>
      <rPr>
        <b/>
        <u/>
        <sz val="16"/>
        <color theme="1"/>
        <rFont val="Arial"/>
        <family val="2"/>
        <charset val="204"/>
      </rPr>
      <t>1</t>
    </r>
    <r>
      <rPr>
        <sz val="14"/>
        <color theme="1"/>
        <rFont val="Arial"/>
        <family val="2"/>
        <charset val="204"/>
      </rPr>
      <t>___ квартал 2023 года</t>
    </r>
  </si>
  <si>
    <t>Январь</t>
  </si>
  <si>
    <t>Февраль</t>
  </si>
  <si>
    <t>Март</t>
  </si>
  <si>
    <t>Ср.спис.числ. за квартал</t>
  </si>
  <si>
    <t>Главный бухгалтер  _______________________             ____________________</t>
  </si>
  <si>
    <t>____________________</t>
  </si>
  <si>
    <t>Рабочие числа месяца</t>
  </si>
  <si>
    <r>
      <t xml:space="preserve">за </t>
    </r>
    <r>
      <rPr>
        <u/>
        <sz val="14"/>
        <color theme="1"/>
        <rFont val="Arial"/>
        <family val="2"/>
        <charset val="204"/>
      </rPr>
      <t>ЯНВАРЬ</t>
    </r>
    <r>
      <rPr>
        <sz val="14"/>
        <color theme="1"/>
        <rFont val="Arial"/>
        <family val="2"/>
        <charset val="204"/>
      </rPr>
      <t xml:space="preserve"> месяц 2023 года</t>
    </r>
  </si>
  <si>
    <r>
      <t xml:space="preserve">за    </t>
    </r>
    <r>
      <rPr>
        <u/>
        <sz val="14"/>
        <color theme="1"/>
        <rFont val="Arial"/>
        <family val="2"/>
        <charset val="204"/>
      </rPr>
      <t>М А Р Т</t>
    </r>
    <r>
      <rPr>
        <sz val="14"/>
        <color theme="1"/>
        <rFont val="Arial"/>
        <family val="2"/>
        <charset val="204"/>
      </rPr>
      <t xml:space="preserve"> месяц 2023 года</t>
    </r>
  </si>
  <si>
    <r>
      <t xml:space="preserve">за     </t>
    </r>
    <r>
      <rPr>
        <u/>
        <sz val="14"/>
        <color theme="1"/>
        <rFont val="Arial"/>
        <family val="2"/>
        <charset val="204"/>
      </rPr>
      <t>ФЕВРАЛЬ</t>
    </r>
    <r>
      <rPr>
        <sz val="14"/>
        <color theme="1"/>
        <rFont val="Arial"/>
        <family val="2"/>
        <charset val="204"/>
      </rPr>
      <t xml:space="preserve"> месяц 2023 года</t>
    </r>
  </si>
  <si>
    <t>Численность работнков по списку</t>
  </si>
  <si>
    <t>Форма - в редакции приказа Министра финансов РК от 18.01.2022 № 49             (с последующими дополнениями и изменениями)</t>
  </si>
  <si>
    <t>БИН аппарата акима города районного значения, села, поселка сельского округа по месту нахождения налогоплательщика</t>
  </si>
  <si>
    <t>Наименование контрагентов, поставщиков и подрядчиков</t>
  </si>
  <si>
    <t>БИН/ИИН поставщика (подрядчика)</t>
  </si>
  <si>
    <t>Сумма расхода</t>
  </si>
  <si>
    <t>…</t>
  </si>
  <si>
    <t>(перечисляются все поставщики)</t>
  </si>
  <si>
    <t>(перечисляются все контрагенты)</t>
  </si>
  <si>
    <t>ИТОГО  расходов на финансовые услуги</t>
  </si>
  <si>
    <t>ИТОГО  расходов на рекламные услуги</t>
  </si>
  <si>
    <t>ИТОГО  расходов на маркетинговые услуги</t>
  </si>
  <si>
    <t>ИТОГО  расходов на дизайнерские услуги</t>
  </si>
  <si>
    <t>ИТОГО  расходов на инжиниринговые услуги</t>
  </si>
  <si>
    <t>ТМЗ на начало налогового периода (Строка 913.00.005 I)</t>
  </si>
  <si>
    <t>ТМЗ на конец налогового периода (Строка 913.00.005 II)</t>
  </si>
  <si>
    <r>
      <t xml:space="preserve">Приобретено   товаров, сырья, материалов                                                                                         </t>
    </r>
    <r>
      <rPr>
        <i/>
        <sz val="10"/>
        <rFont val="Times New Roman(K)"/>
        <charset val="204"/>
      </rPr>
      <t xml:space="preserve"> </t>
    </r>
    <r>
      <rPr>
        <b/>
        <i/>
        <sz val="10"/>
        <color rgb="FFFF0000"/>
        <rFont val="Times New Roman(K)"/>
        <charset val="204"/>
      </rPr>
      <t xml:space="preserve">ВНИМАНИЕ! </t>
    </r>
    <r>
      <rPr>
        <i/>
        <sz val="10"/>
        <rFont val="Times New Roman(K)"/>
        <charset val="204"/>
      </rPr>
      <t>При контроле заполнения этого показателя нельзя ориентироваться на сумму оборотов по Дебету счетов учета ТМЗ, так как там включены обороты по внутреннему перемещению запасов. Поэтому лучше в налоговый регистр включить перечень поставщиков, у которых приобретались запасы.</t>
    </r>
  </si>
  <si>
    <t>ИТОГО  расходов на консультационные услуги</t>
  </si>
  <si>
    <t>Расходы по начисленным налогам</t>
  </si>
  <si>
    <t>Прочие расходы, не указанные выше</t>
  </si>
  <si>
    <t xml:space="preserve">      (перечисляются прочие понесенные расходы налогоплательщика)</t>
  </si>
  <si>
    <t>ИТОГО  прочих расходов</t>
  </si>
  <si>
    <t>ИТОГО  расходов на прочие  работы и услуги</t>
  </si>
  <si>
    <t>ВСЕГО расходов за календарный год (Строка 913.00.006)</t>
  </si>
  <si>
    <t>строка 913.01.001</t>
  </si>
  <si>
    <t>в строку 913.00.006</t>
  </si>
  <si>
    <r>
      <t xml:space="preserve">Налоговый период :                 </t>
    </r>
    <r>
      <rPr>
        <sz val="11"/>
        <rFont val="Arial"/>
        <family val="2"/>
        <charset val="204"/>
      </rPr>
      <t>квартал</t>
    </r>
  </si>
  <si>
    <t>Уборка офисов</t>
  </si>
  <si>
    <t>уборщица помещений</t>
  </si>
  <si>
    <t>сд.=30% от об.реализ.+ бриг.</t>
  </si>
  <si>
    <t>сдельно=30% от объема реализ.</t>
  </si>
  <si>
    <t xml:space="preserve">В С Е Г О </t>
  </si>
  <si>
    <t>за квартал</t>
  </si>
  <si>
    <t xml:space="preserve">ТОО   "ПОМОЩНИЦА" </t>
  </si>
  <si>
    <t>розничная торговля средствами бытовой химии</t>
  </si>
  <si>
    <t>То, же</t>
  </si>
  <si>
    <t>мелкооптовая торговля средствами бытовой химии</t>
  </si>
  <si>
    <t>п.Гульдер Талгарского р-на, Алматинской обл., ул Центральная, 15</t>
  </si>
  <si>
    <t>Алатауский р-н, г.Алматы, ул.Райымбека, 610</t>
  </si>
  <si>
    <t>розничная торговля кондитерскими иделиями</t>
  </si>
  <si>
    <t>мелкоптовая торговля кондитерскими изделиями</t>
  </si>
  <si>
    <t>с.Отеген Батыра Илийского р-на, Алматинской обл.,</t>
  </si>
  <si>
    <t>ТО, же</t>
  </si>
  <si>
    <t>уборка квартир частным лицам</t>
  </si>
  <si>
    <t>уборка офисов</t>
  </si>
  <si>
    <t>Алматы, Алатауский район</t>
  </si>
  <si>
    <t>проспект Райымбека</t>
  </si>
  <si>
    <t>О909</t>
  </si>
  <si>
    <t xml:space="preserve">улица Центральная </t>
  </si>
  <si>
    <t>О904</t>
  </si>
  <si>
    <t>улица Титова</t>
  </si>
  <si>
    <t>с. Гульдер, Талгарского р-на, Алматинской обл.</t>
  </si>
  <si>
    <t>п.Отеген Батыра, Илийского р-на, Алматинской обл.</t>
  </si>
  <si>
    <t>Сумма расходов работодателя по доходам его работников</t>
  </si>
  <si>
    <t>Сумма заработной платы работников</t>
  </si>
  <si>
    <t xml:space="preserve">Сумма, принимаемая на вычеты при определении налогооблагаемого дохода  </t>
  </si>
  <si>
    <t>Сумма дохода для налогообложения (графа J Приложения 1) )</t>
  </si>
  <si>
    <t>ИТОГО получено доходов за отчетный период (графа Н)</t>
  </si>
  <si>
    <t>Сумма исчисленных налогов (КПН/ИПН)</t>
  </si>
  <si>
    <t>Сумма дохода с учетом уменьшения на сумму расходов работодателя на доходы работников</t>
  </si>
  <si>
    <t>Уд.вес облагаемого дохода</t>
  </si>
  <si>
    <t>Сумма облагаемого дохода</t>
  </si>
  <si>
    <t>ВСЕГО налогооблагаемого дохода за отчетный период (итого по графе J)</t>
  </si>
  <si>
    <t>Товарищество с ограниченной ответственностью "ПОМОЩНИЦА"</t>
  </si>
  <si>
    <t>KZT</t>
  </si>
  <si>
    <t>Удельный вес доходов в общей сумме (графа I Приложения 1)</t>
  </si>
  <si>
    <t>+2% от cуммы выручки</t>
  </si>
  <si>
    <t>продавец торг.зала по реализ.средств быт.химии</t>
  </si>
  <si>
    <t>Сумма зарплаты работникам</t>
  </si>
  <si>
    <t>1. Менеджер по маркетингу = 2% от 11 863 762 = 237 275 тенге + 70 000 * 3 месяца.</t>
  </si>
  <si>
    <t>2. Продавец зала по реализации средств бытовой химии = 5% от 1 442 483 = 63 274 тенге  + 100 000 * 3 месяца</t>
  </si>
  <si>
    <t>3.Повар-кондитер = 12% от суммы реализованных кондитерских изделий = 12% от (1 442 483 + 2 061 948)</t>
  </si>
  <si>
    <t>4.Продавец кондитерских изделий = 5% от реализации плюс 80 000 тенге * 3 месяца</t>
  </si>
  <si>
    <t>5.Бригада уборщиков помещений = 30% от (2 251 598 + 2 700 000) - 1 515 481 тенге / 3 человека  Бригадиру + 10 000 * 3 месяца</t>
  </si>
  <si>
    <t>Налоговый регистр</t>
  </si>
  <si>
    <t>"ВЕДОМОСТЬ по НАЧИСЛЕНИЮ ОПЛАТЫ ТРУДА"  за    Я Н В А Р Ь - М А Р Т   2023 года</t>
  </si>
  <si>
    <r>
      <t xml:space="preserve">к строкам  </t>
    </r>
    <r>
      <rPr>
        <b/>
        <sz val="10"/>
        <rFont val="Times New Roman(K)"/>
        <charset val="204"/>
      </rPr>
      <t xml:space="preserve">913.00.005 и 913.00.006 </t>
    </r>
    <r>
      <rPr>
        <sz val="10"/>
        <rFont val="Times New Roman(K)"/>
        <family val="1"/>
      </rPr>
      <t xml:space="preserve"> по расшифровке понесенных расходов налогоплательщиком за отчетный год</t>
    </r>
  </si>
  <si>
    <r>
      <t xml:space="preserve">к графам </t>
    </r>
    <r>
      <rPr>
        <b/>
        <sz val="10"/>
        <rFont val="Times New Roman(K)"/>
        <charset val="204"/>
      </rPr>
      <t>Н</t>
    </r>
    <r>
      <rPr>
        <sz val="10"/>
        <rFont val="Times New Roman(K)"/>
        <family val="1"/>
      </rPr>
      <t xml:space="preserve">,  </t>
    </r>
    <r>
      <rPr>
        <b/>
        <sz val="10"/>
        <rFont val="Times New Roman(K)"/>
        <charset val="204"/>
      </rPr>
      <t xml:space="preserve">I </t>
    </r>
    <r>
      <rPr>
        <sz val="10"/>
        <rFont val="Times New Roman(K)"/>
        <family val="1"/>
      </rPr>
      <t xml:space="preserve">и </t>
    </r>
    <r>
      <rPr>
        <b/>
        <sz val="10"/>
        <rFont val="Times New Roman(K)"/>
        <charset val="204"/>
      </rPr>
      <t>J</t>
    </r>
    <r>
      <rPr>
        <sz val="10"/>
        <rFont val="Times New Roman(K)"/>
        <family val="1"/>
      </rPr>
      <t xml:space="preserve">  Приложения 1 к Декларации по форме </t>
    </r>
    <r>
      <rPr>
        <b/>
        <sz val="10"/>
        <rFont val="Times New Roman(K)"/>
        <charset val="204"/>
      </rPr>
      <t>913.00.</t>
    </r>
  </si>
  <si>
    <t>О60400005234</t>
  </si>
  <si>
    <t xml:space="preserve">Зарплата и доходы физ.лиц с налогами и отчислениями </t>
  </si>
  <si>
    <t>ВСЕГО приобретено запасов, услуг работ (стр.913.00.005 III)</t>
  </si>
  <si>
    <t>Приобретено работ и услуг</t>
  </si>
  <si>
    <t xml:space="preserve">         А     финансовые услуги</t>
  </si>
  <si>
    <t xml:space="preserve">       В     рекламные услуги</t>
  </si>
  <si>
    <t xml:space="preserve">             G     прочие работы и услуги</t>
  </si>
  <si>
    <t xml:space="preserve">             F     инжиниринговые услуги</t>
  </si>
  <si>
    <t xml:space="preserve">             Е     дизайнерские услуги</t>
  </si>
  <si>
    <t xml:space="preserve">             D      маркетинговые услуги</t>
  </si>
  <si>
    <t xml:space="preserve">             С     консультационные услуги</t>
  </si>
  <si>
    <t xml:space="preserve">ИТОГО приобретено ТМЗ  </t>
  </si>
  <si>
    <t>ВСЕГО израсходовано за год  (справочно)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</si>
</sst>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"/>
  </numFmts>
  <fonts count="63">
    <font>
      <sz val="11"/>
      <color theme="1"/>
      <name val="Calibri"/>
      <family val="2"/>
      <scheme val="minor"/>
    </font>
    <font>
      <b/>
      <sz val="10"/>
      <name val="Times New Roman(K)"/>
      <family val="1"/>
    </font>
    <font>
      <sz val="8"/>
      <name val="Times New Roman(K)"/>
      <family val="1"/>
    </font>
    <font>
      <sz val="10"/>
      <name val="Times New Roman(K)"/>
      <family val="1"/>
    </font>
    <font>
      <b/>
      <sz val="10"/>
      <color indexed="9"/>
      <name val="Times New Roman(K)"/>
      <family val="1"/>
    </font>
    <font>
      <sz val="10"/>
      <name val="Times New Roman(K)"/>
      <charset val="204"/>
    </font>
    <font>
      <b/>
      <sz val="10"/>
      <name val="Times New Roman(K)"/>
      <charset val="204"/>
    </font>
    <font>
      <sz val="9"/>
      <name val="Times New Roman(K)"/>
      <family val="1"/>
    </font>
    <font>
      <b/>
      <sz val="9"/>
      <name val="Times New Roman(K)"/>
      <charset val="204"/>
    </font>
    <font>
      <b/>
      <sz val="11"/>
      <name val="Times New Roman(K)"/>
      <charset val="204"/>
    </font>
    <font>
      <b/>
      <sz val="11"/>
      <name val="Times New Roman(K)"/>
      <family val="1"/>
    </font>
    <font>
      <b/>
      <sz val="8"/>
      <name val="Times New Roman(K)"/>
      <charset val="204"/>
    </font>
    <font>
      <b/>
      <sz val="12"/>
      <name val="Times New Roman(K)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(K)"/>
      <family val="1"/>
    </font>
    <font>
      <sz val="9"/>
      <name val="Times New Roman(K)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(K)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indexed="9"/>
      <name val="Times New Roman(K)"/>
      <charset val="204"/>
    </font>
    <font>
      <b/>
      <sz val="10"/>
      <color rgb="FFFF0000"/>
      <name val="Times New Roman(K)"/>
      <charset val="204"/>
    </font>
    <font>
      <b/>
      <sz val="12"/>
      <color theme="1"/>
      <name val="Arial"/>
      <family val="2"/>
      <charset val="204"/>
    </font>
    <font>
      <sz val="10"/>
      <color theme="1"/>
      <name val="Arial Narrow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Times New Roman(K)"/>
      <charset val="204"/>
    </font>
    <font>
      <b/>
      <sz val="10"/>
      <color theme="0"/>
      <name val="Times New Roman(K)"/>
      <charset val="204"/>
    </font>
    <font>
      <b/>
      <i/>
      <sz val="14"/>
      <color rgb="FFFF0000"/>
      <name val="Times New Roman(K)"/>
      <charset val="204"/>
    </font>
    <font>
      <sz val="12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sz val="8"/>
      <color theme="1"/>
      <name val="Arial Narrow"/>
      <family val="2"/>
      <charset val="204"/>
    </font>
    <font>
      <sz val="8"/>
      <name val="Calibri"/>
      <family val="2"/>
      <scheme val="minor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Narrow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u/>
      <sz val="14"/>
      <color theme="1"/>
      <name val="Arial"/>
      <family val="2"/>
      <charset val="204"/>
    </font>
    <font>
      <b/>
      <u/>
      <sz val="16"/>
      <color theme="1"/>
      <name val="Arial"/>
      <family val="2"/>
      <charset val="204"/>
    </font>
    <font>
      <i/>
      <sz val="10"/>
      <name val="Times New Roman(K)"/>
      <charset val="204"/>
    </font>
    <font>
      <b/>
      <i/>
      <sz val="10"/>
      <color rgb="FFFF0000"/>
      <name val="Times New Roman(K)"/>
      <charset val="204"/>
    </font>
    <font>
      <u/>
      <sz val="10"/>
      <name val="Arial"/>
      <family val="2"/>
      <charset val="204"/>
    </font>
    <font>
      <b/>
      <sz val="9"/>
      <name val="Arial Narrow"/>
      <family val="2"/>
      <charset val="204"/>
    </font>
    <font>
      <sz val="14"/>
      <name val="Times New Roman(K)"/>
      <charset val="204"/>
    </font>
    <font>
      <sz val="9"/>
      <color theme="1"/>
      <name val="Arial Narrow"/>
      <family val="2"/>
      <charset val="204"/>
    </font>
    <font>
      <b/>
      <sz val="14"/>
      <name val="Arial"/>
      <family val="2"/>
      <charset val="204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645">
    <xf numFmtId="0" fontId="0" fillId="0" borderId="0" xfId="0"/>
    <xf numFmtId="0" fontId="3" fillId="0" borderId="0" xfId="0" applyFont="1"/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3" fontId="10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3" fontId="7" fillId="0" borderId="1" xfId="0" applyNumberFormat="1" applyFont="1" applyBorder="1" applyAlignment="1">
      <alignment wrapText="1"/>
    </xf>
    <xf numFmtId="3" fontId="7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0" fillId="0" borderId="1" xfId="0" applyBorder="1"/>
    <xf numFmtId="3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3" fontId="1" fillId="0" borderId="1" xfId="0" applyNumberFormat="1" applyFont="1" applyBorder="1" applyAlignment="1" applyProtection="1">
      <alignment horizontal="right" vertical="center" indent="1"/>
      <protection locked="0"/>
    </xf>
    <xf numFmtId="3" fontId="1" fillId="6" borderId="1" xfId="0" applyNumberFormat="1" applyFont="1" applyFill="1" applyBorder="1" applyAlignment="1" applyProtection="1">
      <alignment horizontal="center" vertical="center"/>
      <protection locked="0"/>
    </xf>
    <xf numFmtId="0" fontId="4" fillId="7" borderId="5" xfId="0" applyFont="1" applyFill="1" applyBorder="1" applyAlignment="1" applyProtection="1">
      <alignment horizontal="center" vertical="center"/>
      <protection locked="0"/>
    </xf>
    <xf numFmtId="3" fontId="4" fillId="7" borderId="1" xfId="0" applyNumberFormat="1" applyFont="1" applyFill="1" applyBorder="1" applyAlignment="1" applyProtection="1">
      <alignment horizontal="center" vertical="center"/>
      <protection locked="0"/>
    </xf>
    <xf numFmtId="3" fontId="4" fillId="7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3" fillId="0" borderId="30" xfId="0" applyFont="1" applyBorder="1" applyAlignment="1">
      <alignment wrapText="1"/>
    </xf>
    <xf numFmtId="0" fontId="32" fillId="0" borderId="0" xfId="0" applyFont="1"/>
    <xf numFmtId="0" fontId="31" fillId="0" borderId="0" xfId="0" applyFont="1" applyAlignment="1">
      <alignment wrapText="1"/>
    </xf>
    <xf numFmtId="0" fontId="2" fillId="0" borderId="0" xfId="0" applyFont="1" applyProtection="1">
      <protection locked="0"/>
    </xf>
    <xf numFmtId="0" fontId="29" fillId="0" borderId="0" xfId="0" applyFont="1"/>
    <xf numFmtId="0" fontId="32" fillId="0" borderId="0" xfId="0" applyFont="1" applyAlignment="1">
      <alignment horizontal="center"/>
    </xf>
    <xf numFmtId="0" fontId="35" fillId="0" borderId="0" xfId="0" applyFont="1"/>
    <xf numFmtId="0" fontId="37" fillId="0" borderId="0" xfId="0" applyFont="1"/>
    <xf numFmtId="3" fontId="32" fillId="0" borderId="0" xfId="0" applyNumberFormat="1" applyFont="1"/>
    <xf numFmtId="3" fontId="1" fillId="0" borderId="3" xfId="0" applyNumberFormat="1" applyFont="1" applyBorder="1" applyAlignment="1">
      <alignment horizontal="right" vertical="center"/>
    </xf>
    <xf numFmtId="0" fontId="3" fillId="0" borderId="0" xfId="0" applyFont="1" applyAlignment="1" applyProtection="1">
      <alignment horizontal="left" wrapText="1" indent="1"/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2" fillId="0" borderId="10" xfId="0" applyFont="1" applyBorder="1" applyProtection="1">
      <protection locked="0"/>
    </xf>
    <xf numFmtId="3" fontId="1" fillId="0" borderId="0" xfId="0" applyNumberFormat="1" applyFont="1" applyAlignment="1">
      <alignment horizontal="right" vertical="center"/>
    </xf>
    <xf numFmtId="0" fontId="32" fillId="0" borderId="1" xfId="0" applyFont="1" applyBorder="1"/>
    <xf numFmtId="0" fontId="0" fillId="3" borderId="0" xfId="0" applyFill="1"/>
    <xf numFmtId="0" fontId="5" fillId="0" borderId="0" xfId="0" applyFont="1" applyAlignment="1" applyProtection="1">
      <alignment horizontal="left" vertical="center" wrapText="1" indent="1"/>
      <protection locked="0"/>
    </xf>
    <xf numFmtId="0" fontId="41" fillId="0" borderId="0" xfId="0" applyFont="1" applyAlignment="1" applyProtection="1">
      <alignment horizontal="left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5" xfId="0" applyFont="1" applyBorder="1" applyAlignment="1">
      <alignment horizontal="center"/>
    </xf>
    <xf numFmtId="0" fontId="3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" fillId="0" borderId="5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3" fontId="1" fillId="0" borderId="10" xfId="0" applyNumberFormat="1" applyFont="1" applyBorder="1" applyAlignment="1">
      <alignment horizontal="right" vertical="center"/>
    </xf>
    <xf numFmtId="0" fontId="3" fillId="0" borderId="11" xfId="0" applyFont="1" applyBorder="1" applyAlignment="1" applyProtection="1">
      <alignment wrapText="1"/>
      <protection locked="0"/>
    </xf>
    <xf numFmtId="0" fontId="3" fillId="0" borderId="11" xfId="0" applyFont="1" applyBorder="1" applyProtection="1">
      <protection locked="0"/>
    </xf>
    <xf numFmtId="0" fontId="15" fillId="0" borderId="28" xfId="0" applyFont="1" applyBorder="1" applyAlignment="1" applyProtection="1">
      <alignment vertical="center"/>
      <protection locked="0"/>
    </xf>
    <xf numFmtId="0" fontId="4" fillId="7" borderId="2" xfId="0" applyFont="1" applyFill="1" applyBorder="1" applyAlignment="1" applyProtection="1">
      <alignment horizontal="left" vertical="center" wrapText="1" indent="1"/>
      <protection locked="0"/>
    </xf>
    <xf numFmtId="0" fontId="40" fillId="8" borderId="0" xfId="0" applyFont="1" applyFill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3" fontId="18" fillId="0" borderId="2" xfId="0" applyNumberFormat="1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right"/>
      <protection locked="0"/>
    </xf>
    <xf numFmtId="3" fontId="3" fillId="0" borderId="2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38" fillId="9" borderId="1" xfId="0" applyFont="1" applyFill="1" applyBorder="1" applyAlignment="1">
      <alignment vertical="center"/>
    </xf>
    <xf numFmtId="0" fontId="43" fillId="8" borderId="1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 vertical="center"/>
    </xf>
    <xf numFmtId="0" fontId="43" fillId="8" borderId="0" xfId="0" applyFont="1" applyFill="1" applyAlignment="1">
      <alignment horizontal="center" vertical="center"/>
    </xf>
    <xf numFmtId="1" fontId="0" fillId="0" borderId="0" xfId="0" applyNumberFormat="1"/>
    <xf numFmtId="0" fontId="43" fillId="8" borderId="2" xfId="0" applyFont="1" applyFill="1" applyBorder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44" fillId="0" borderId="0" xfId="0" applyFont="1" applyAlignment="1">
      <alignment wrapText="1"/>
    </xf>
    <xf numFmtId="0" fontId="42" fillId="3" borderId="0" xfId="0" applyFont="1" applyFill="1" applyAlignment="1">
      <alignment horizontal="center"/>
    </xf>
    <xf numFmtId="0" fontId="0" fillId="5" borderId="1" xfId="0" applyFill="1" applyBorder="1"/>
    <xf numFmtId="0" fontId="46" fillId="3" borderId="0" xfId="0" applyFont="1" applyFill="1"/>
    <xf numFmtId="0" fontId="38" fillId="5" borderId="1" xfId="0" applyFont="1" applyFill="1" applyBorder="1" applyAlignment="1">
      <alignment vertical="center"/>
    </xf>
    <xf numFmtId="1" fontId="25" fillId="0" borderId="0" xfId="0" applyNumberFormat="1" applyFont="1" applyAlignment="1" applyProtection="1">
      <alignment horizontal="left" vertical="center"/>
      <protection locked="0"/>
    </xf>
    <xf numFmtId="3" fontId="25" fillId="0" borderId="0" xfId="0" applyNumberFormat="1" applyFont="1" applyAlignment="1" applyProtection="1">
      <alignment horizontal="right" vertical="center"/>
      <protection locked="0"/>
    </xf>
    <xf numFmtId="10" fontId="20" fillId="0" borderId="13" xfId="0" applyNumberFormat="1" applyFont="1" applyBorder="1" applyAlignment="1">
      <alignment horizontal="center" vertical="center" wrapText="1"/>
    </xf>
    <xf numFmtId="10" fontId="20" fillId="0" borderId="14" xfId="0" applyNumberFormat="1" applyFont="1" applyBorder="1" applyAlignment="1">
      <alignment horizontal="center" vertical="center" wrapText="1"/>
    </xf>
    <xf numFmtId="1" fontId="32" fillId="0" borderId="0" xfId="0" applyNumberFormat="1" applyFont="1"/>
    <xf numFmtId="0" fontId="32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2" fillId="0" borderId="5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33" fillId="0" borderId="9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3" fontId="24" fillId="0" borderId="1" xfId="0" applyNumberFormat="1" applyFont="1" applyBorder="1"/>
    <xf numFmtId="3" fontId="24" fillId="0" borderId="1" xfId="0" applyNumberFormat="1" applyFont="1" applyBorder="1" applyAlignment="1">
      <alignment horizontal="center"/>
    </xf>
    <xf numFmtId="3" fontId="24" fillId="0" borderId="0" xfId="0" applyNumberFormat="1" applyFont="1"/>
    <xf numFmtId="0" fontId="19" fillId="0" borderId="0" xfId="1"/>
    <xf numFmtId="0" fontId="47" fillId="0" borderId="0" xfId="1" applyFont="1"/>
    <xf numFmtId="0" fontId="48" fillId="0" borderId="0" xfId="1" applyFont="1"/>
    <xf numFmtId="3" fontId="48" fillId="0" borderId="0" xfId="1" applyNumberFormat="1" applyFont="1"/>
    <xf numFmtId="0" fontId="18" fillId="0" borderId="0" xfId="1" applyFont="1"/>
    <xf numFmtId="0" fontId="52" fillId="0" borderId="5" xfId="1" applyFont="1" applyBorder="1" applyAlignment="1">
      <alignment horizontal="center"/>
    </xf>
    <xf numFmtId="0" fontId="52" fillId="0" borderId="12" xfId="1" applyFont="1" applyBorder="1" applyAlignment="1">
      <alignment horizontal="center"/>
    </xf>
    <xf numFmtId="0" fontId="52" fillId="0" borderId="14" xfId="1" applyFont="1" applyBorder="1" applyAlignment="1">
      <alignment horizontal="center"/>
    </xf>
    <xf numFmtId="0" fontId="52" fillId="0" borderId="8" xfId="1" applyFont="1" applyBorder="1" applyAlignment="1">
      <alignment horizontal="center"/>
    </xf>
    <xf numFmtId="0" fontId="52" fillId="0" borderId="59" xfId="1" applyFont="1" applyBorder="1" applyAlignment="1">
      <alignment horizontal="center"/>
    </xf>
    <xf numFmtId="0" fontId="52" fillId="0" borderId="13" xfId="1" applyFont="1" applyBorder="1" applyAlignment="1">
      <alignment horizontal="center"/>
    </xf>
    <xf numFmtId="0" fontId="52" fillId="0" borderId="20" xfId="1" applyFont="1" applyBorder="1" applyAlignment="1">
      <alignment horizontal="center"/>
    </xf>
    <xf numFmtId="0" fontId="52" fillId="0" borderId="9" xfId="1" applyFont="1" applyBorder="1" applyAlignment="1">
      <alignment horizontal="center"/>
    </xf>
    <xf numFmtId="0" fontId="19" fillId="0" borderId="46" xfId="1" applyBorder="1"/>
    <xf numFmtId="0" fontId="19" fillId="0" borderId="21" xfId="1" applyBorder="1"/>
    <xf numFmtId="0" fontId="50" fillId="0" borderId="60" xfId="1" applyFont="1" applyBorder="1"/>
    <xf numFmtId="49" fontId="19" fillId="0" borderId="15" xfId="1" applyNumberFormat="1" applyBorder="1"/>
    <xf numFmtId="0" fontId="19" fillId="0" borderId="60" xfId="1" applyBorder="1"/>
    <xf numFmtId="0" fontId="19" fillId="0" borderId="48" xfId="1" applyBorder="1"/>
    <xf numFmtId="0" fontId="19" fillId="0" borderId="47" xfId="1" applyBorder="1"/>
    <xf numFmtId="3" fontId="19" fillId="0" borderId="46" xfId="1" applyNumberFormat="1" applyBorder="1"/>
    <xf numFmtId="3" fontId="19" fillId="0" borderId="21" xfId="1" applyNumberFormat="1" applyBorder="1"/>
    <xf numFmtId="3" fontId="19" fillId="0" borderId="19" xfId="1" applyNumberFormat="1" applyBorder="1"/>
    <xf numFmtId="3" fontId="19" fillId="3" borderId="47" xfId="1" applyNumberFormat="1" applyFill="1" applyBorder="1"/>
    <xf numFmtId="3" fontId="19" fillId="3" borderId="48" xfId="1" applyNumberFormat="1" applyFill="1" applyBorder="1"/>
    <xf numFmtId="3" fontId="19" fillId="3" borderId="21" xfId="1" applyNumberFormat="1" applyFill="1" applyBorder="1"/>
    <xf numFmtId="3" fontId="19" fillId="3" borderId="19" xfId="1" applyNumberFormat="1" applyFill="1" applyBorder="1"/>
    <xf numFmtId="3" fontId="19" fillId="3" borderId="34" xfId="1" applyNumberFormat="1" applyFill="1" applyBorder="1"/>
    <xf numFmtId="3" fontId="19" fillId="3" borderId="61" xfId="1" applyNumberFormat="1" applyFill="1" applyBorder="1"/>
    <xf numFmtId="3" fontId="19" fillId="3" borderId="30" xfId="1" applyNumberFormat="1" applyFill="1" applyBorder="1"/>
    <xf numFmtId="3" fontId="19" fillId="3" borderId="39" xfId="1" applyNumberFormat="1" applyFill="1" applyBorder="1"/>
    <xf numFmtId="3" fontId="19" fillId="3" borderId="62" xfId="1" applyNumberFormat="1" applyFill="1" applyBorder="1"/>
    <xf numFmtId="3" fontId="0" fillId="3" borderId="42" xfId="0" applyNumberFormat="1" applyFill="1" applyBorder="1"/>
    <xf numFmtId="0" fontId="19" fillId="0" borderId="43" xfId="1" applyBorder="1"/>
    <xf numFmtId="0" fontId="19" fillId="0" borderId="1" xfId="1" applyBorder="1"/>
    <xf numFmtId="0" fontId="19" fillId="0" borderId="44" xfId="1" applyBorder="1"/>
    <xf numFmtId="49" fontId="19" fillId="0" borderId="3" xfId="1" applyNumberFormat="1" applyBorder="1"/>
    <xf numFmtId="0" fontId="19" fillId="0" borderId="4" xfId="1" applyBorder="1"/>
    <xf numFmtId="0" fontId="19" fillId="0" borderId="45" xfId="1" applyBorder="1"/>
    <xf numFmtId="3" fontId="19" fillId="0" borderId="43" xfId="1" applyNumberFormat="1" applyBorder="1"/>
    <xf numFmtId="3" fontId="19" fillId="0" borderId="1" xfId="1" applyNumberFormat="1" applyBorder="1"/>
    <xf numFmtId="3" fontId="19" fillId="0" borderId="2" xfId="1" applyNumberFormat="1" applyBorder="1"/>
    <xf numFmtId="3" fontId="19" fillId="3" borderId="2" xfId="1" applyNumberFormat="1" applyFill="1" applyBorder="1"/>
    <xf numFmtId="3" fontId="19" fillId="3" borderId="45" xfId="1" applyNumberFormat="1" applyFill="1" applyBorder="1"/>
    <xf numFmtId="3" fontId="19" fillId="3" borderId="43" xfId="1" applyNumberFormat="1" applyFill="1" applyBorder="1"/>
    <xf numFmtId="3" fontId="19" fillId="3" borderId="60" xfId="1" applyNumberFormat="1" applyFill="1" applyBorder="1"/>
    <xf numFmtId="3" fontId="19" fillId="3" borderId="63" xfId="1" applyNumberFormat="1" applyFill="1" applyBorder="1"/>
    <xf numFmtId="3" fontId="0" fillId="3" borderId="64" xfId="0" applyNumberFormat="1" applyFill="1" applyBorder="1"/>
    <xf numFmtId="49" fontId="49" fillId="0" borderId="3" xfId="1" applyNumberFormat="1" applyFont="1" applyBorder="1"/>
    <xf numFmtId="3" fontId="0" fillId="3" borderId="45" xfId="0" applyNumberFormat="1" applyFill="1" applyBorder="1"/>
    <xf numFmtId="3" fontId="19" fillId="3" borderId="65" xfId="1" applyNumberFormat="1" applyFill="1" applyBorder="1"/>
    <xf numFmtId="0" fontId="48" fillId="0" borderId="43" xfId="1" applyFont="1" applyBorder="1"/>
    <xf numFmtId="49" fontId="48" fillId="0" borderId="3" xfId="1" applyNumberFormat="1" applyFont="1" applyBorder="1"/>
    <xf numFmtId="0" fontId="48" fillId="0" borderId="44" xfId="1" applyFont="1" applyBorder="1"/>
    <xf numFmtId="0" fontId="48" fillId="0" borderId="4" xfId="1" applyFont="1" applyBorder="1"/>
    <xf numFmtId="0" fontId="48" fillId="0" borderId="45" xfId="1" applyFont="1" applyBorder="1"/>
    <xf numFmtId="3" fontId="48" fillId="0" borderId="63" xfId="1" applyNumberFormat="1" applyFont="1" applyBorder="1"/>
    <xf numFmtId="3" fontId="48" fillId="0" borderId="1" xfId="1" applyNumberFormat="1" applyFont="1" applyBorder="1"/>
    <xf numFmtId="3" fontId="48" fillId="0" borderId="44" xfId="1" applyNumberFormat="1" applyFont="1" applyBorder="1"/>
    <xf numFmtId="3" fontId="48" fillId="3" borderId="45" xfId="1" applyNumberFormat="1" applyFont="1" applyFill="1" applyBorder="1"/>
    <xf numFmtId="3" fontId="48" fillId="3" borderId="48" xfId="1" applyNumberFormat="1" applyFont="1" applyFill="1" applyBorder="1"/>
    <xf numFmtId="3" fontId="48" fillId="3" borderId="21" xfId="1" applyNumberFormat="1" applyFont="1" applyFill="1" applyBorder="1"/>
    <xf numFmtId="3" fontId="48" fillId="3" borderId="2" xfId="1" applyNumberFormat="1" applyFont="1" applyFill="1" applyBorder="1"/>
    <xf numFmtId="3" fontId="48" fillId="3" borderId="61" xfId="1" applyNumberFormat="1" applyFont="1" applyFill="1" applyBorder="1"/>
    <xf numFmtId="3" fontId="48" fillId="3" borderId="43" xfId="1" applyNumberFormat="1" applyFont="1" applyFill="1" applyBorder="1"/>
    <xf numFmtId="3" fontId="48" fillId="3" borderId="44" xfId="1" applyNumberFormat="1" applyFont="1" applyFill="1" applyBorder="1"/>
    <xf numFmtId="3" fontId="48" fillId="3" borderId="4" xfId="1" applyNumberFormat="1" applyFont="1" applyFill="1" applyBorder="1"/>
    <xf numFmtId="3" fontId="48" fillId="3" borderId="65" xfId="1" applyNumberFormat="1" applyFont="1" applyFill="1" applyBorder="1"/>
    <xf numFmtId="3" fontId="0" fillId="0" borderId="0" xfId="0" applyNumberFormat="1"/>
    <xf numFmtId="0" fontId="48" fillId="0" borderId="1" xfId="1" applyFont="1" applyBorder="1"/>
    <xf numFmtId="0" fontId="19" fillId="0" borderId="44" xfId="1" applyBorder="1" applyAlignment="1">
      <alignment vertical="center" wrapText="1"/>
    </xf>
    <xf numFmtId="3" fontId="48" fillId="0" borderId="43" xfId="1" applyNumberFormat="1" applyFont="1" applyBorder="1"/>
    <xf numFmtId="3" fontId="48" fillId="0" borderId="2" xfId="1" applyNumberFormat="1" applyFont="1" applyBorder="1"/>
    <xf numFmtId="3" fontId="48" fillId="3" borderId="60" xfId="1" applyNumberFormat="1" applyFont="1" applyFill="1" applyBorder="1"/>
    <xf numFmtId="3" fontId="48" fillId="3" borderId="19" xfId="1" applyNumberFormat="1" applyFont="1" applyFill="1" applyBorder="1"/>
    <xf numFmtId="3" fontId="13" fillId="3" borderId="45" xfId="0" applyNumberFormat="1" applyFont="1" applyFill="1" applyBorder="1"/>
    <xf numFmtId="3" fontId="48" fillId="3" borderId="1" xfId="1" applyNumberFormat="1" applyFont="1" applyFill="1" applyBorder="1"/>
    <xf numFmtId="3" fontId="19" fillId="3" borderId="44" xfId="1" applyNumberFormat="1" applyFill="1" applyBorder="1"/>
    <xf numFmtId="3" fontId="19" fillId="3" borderId="4" xfId="1" applyNumberFormat="1" applyFill="1" applyBorder="1"/>
    <xf numFmtId="0" fontId="49" fillId="0" borderId="43" xfId="1" applyFont="1" applyBorder="1"/>
    <xf numFmtId="3" fontId="48" fillId="3" borderId="46" xfId="1" applyNumberFormat="1" applyFont="1" applyFill="1" applyBorder="1"/>
    <xf numFmtId="3" fontId="48" fillId="3" borderId="47" xfId="1" applyNumberFormat="1" applyFont="1" applyFill="1" applyBorder="1"/>
    <xf numFmtId="49" fontId="19" fillId="0" borderId="18" xfId="1" applyNumberFormat="1" applyBorder="1"/>
    <xf numFmtId="0" fontId="19" fillId="0" borderId="66" xfId="1" applyBorder="1"/>
    <xf numFmtId="0" fontId="19" fillId="0" borderId="67" xfId="1" applyBorder="1"/>
    <xf numFmtId="0" fontId="48" fillId="0" borderId="58" xfId="1" applyFont="1" applyBorder="1"/>
    <xf numFmtId="3" fontId="48" fillId="0" borderId="68" xfId="1" applyNumberFormat="1" applyFont="1" applyBorder="1"/>
    <xf numFmtId="3" fontId="48" fillId="0" borderId="17" xfId="1" applyNumberFormat="1" applyFont="1" applyBorder="1"/>
    <xf numFmtId="3" fontId="48" fillId="0" borderId="66" xfId="1" applyNumberFormat="1" applyFont="1" applyBorder="1"/>
    <xf numFmtId="3" fontId="48" fillId="3" borderId="58" xfId="1" applyNumberFormat="1" applyFont="1" applyFill="1" applyBorder="1"/>
    <xf numFmtId="3" fontId="48" fillId="3" borderId="67" xfId="1" applyNumberFormat="1" applyFont="1" applyFill="1" applyBorder="1"/>
    <xf numFmtId="3" fontId="48" fillId="3" borderId="16" xfId="1" applyNumberFormat="1" applyFont="1" applyFill="1" applyBorder="1"/>
    <xf numFmtId="3" fontId="19" fillId="3" borderId="17" xfId="1" applyNumberFormat="1" applyFill="1" applyBorder="1"/>
    <xf numFmtId="3" fontId="48" fillId="3" borderId="69" xfId="1" applyNumberFormat="1" applyFont="1" applyFill="1" applyBorder="1"/>
    <xf numFmtId="3" fontId="48" fillId="3" borderId="70" xfId="1" applyNumberFormat="1" applyFont="1" applyFill="1" applyBorder="1"/>
    <xf numFmtId="3" fontId="48" fillId="3" borderId="66" xfId="1" applyNumberFormat="1" applyFont="1" applyFill="1" applyBorder="1"/>
    <xf numFmtId="3" fontId="48" fillId="3" borderId="17" xfId="1" applyNumberFormat="1" applyFont="1" applyFill="1" applyBorder="1"/>
    <xf numFmtId="3" fontId="48" fillId="3" borderId="6" xfId="1" applyNumberFormat="1" applyFont="1" applyFill="1" applyBorder="1"/>
    <xf numFmtId="3" fontId="48" fillId="3" borderId="71" xfId="1" applyNumberFormat="1" applyFont="1" applyFill="1" applyBorder="1"/>
    <xf numFmtId="0" fontId="19" fillId="0" borderId="12" xfId="1" applyBorder="1"/>
    <xf numFmtId="0" fontId="19" fillId="0" borderId="14" xfId="1" applyBorder="1"/>
    <xf numFmtId="0" fontId="48" fillId="0" borderId="5" xfId="1" applyFont="1" applyBorder="1"/>
    <xf numFmtId="3" fontId="48" fillId="0" borderId="7" xfId="1" applyNumberFormat="1" applyFont="1" applyBorder="1"/>
    <xf numFmtId="3" fontId="48" fillId="0" borderId="13" xfId="1" applyNumberFormat="1" applyFont="1" applyBorder="1"/>
    <xf numFmtId="3" fontId="48" fillId="0" borderId="14" xfId="1" applyNumberFormat="1" applyFont="1" applyBorder="1"/>
    <xf numFmtId="3" fontId="48" fillId="3" borderId="5" xfId="1" applyNumberFormat="1" applyFont="1" applyFill="1" applyBorder="1"/>
    <xf numFmtId="3" fontId="48" fillId="3" borderId="59" xfId="1" applyNumberFormat="1" applyFont="1" applyFill="1" applyBorder="1"/>
    <xf numFmtId="3" fontId="19" fillId="3" borderId="59" xfId="1" applyNumberFormat="1" applyFill="1" applyBorder="1"/>
    <xf numFmtId="3" fontId="48" fillId="3" borderId="8" xfId="1" applyNumberFormat="1" applyFont="1" applyFill="1" applyBorder="1"/>
    <xf numFmtId="3" fontId="48" fillId="3" borderId="14" xfId="1" applyNumberFormat="1" applyFont="1" applyFill="1" applyBorder="1"/>
    <xf numFmtId="3" fontId="19" fillId="0" borderId="0" xfId="1" applyNumberFormat="1"/>
    <xf numFmtId="1" fontId="19" fillId="0" borderId="0" xfId="1" applyNumberFormat="1"/>
    <xf numFmtId="0" fontId="49" fillId="0" borderId="0" xfId="1" applyFont="1"/>
    <xf numFmtId="0" fontId="19" fillId="0" borderId="0" xfId="1" applyAlignment="1">
      <alignment horizontal="left"/>
    </xf>
    <xf numFmtId="0" fontId="49" fillId="0" borderId="0" xfId="1" applyFont="1" applyAlignment="1">
      <alignment horizontal="center"/>
    </xf>
    <xf numFmtId="0" fontId="48" fillId="0" borderId="0" xfId="1" applyFont="1" applyAlignment="1">
      <alignment horizontal="center"/>
    </xf>
    <xf numFmtId="0" fontId="19" fillId="0" borderId="0" xfId="1" applyAlignment="1">
      <alignment horizontal="center"/>
    </xf>
    <xf numFmtId="3" fontId="19" fillId="0" borderId="0" xfId="1" applyNumberFormat="1" applyAlignment="1">
      <alignment horizontal="center"/>
    </xf>
    <xf numFmtId="3" fontId="48" fillId="0" borderId="0" xfId="1" applyNumberFormat="1" applyFont="1" applyAlignment="1">
      <alignment horizontal="center"/>
    </xf>
    <xf numFmtId="0" fontId="52" fillId="0" borderId="7" xfId="1" applyFont="1" applyBorder="1" applyAlignment="1">
      <alignment horizontal="center"/>
    </xf>
    <xf numFmtId="0" fontId="19" fillId="0" borderId="0" xfId="1" applyAlignment="1">
      <alignment horizontal="right"/>
    </xf>
    <xf numFmtId="3" fontId="25" fillId="0" borderId="0" xfId="1" applyNumberFormat="1" applyFont="1" applyAlignment="1">
      <alignment horizontal="center"/>
    </xf>
    <xf numFmtId="0" fontId="48" fillId="0" borderId="0" xfId="1" applyFont="1" applyAlignment="1">
      <alignment horizontal="right"/>
    </xf>
    <xf numFmtId="0" fontId="13" fillId="0" borderId="7" xfId="0" applyFont="1" applyBorder="1" applyAlignment="1">
      <alignment vertical="top" wrapText="1"/>
    </xf>
    <xf numFmtId="0" fontId="22" fillId="0" borderId="5" xfId="0" applyFont="1" applyBorder="1" applyAlignment="1">
      <alignment horizontal="center" vertical="center" wrapText="1"/>
    </xf>
    <xf numFmtId="16" fontId="0" fillId="0" borderId="21" xfId="0" applyNumberForma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3" fontId="28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3" fontId="38" fillId="0" borderId="1" xfId="0" applyNumberFormat="1" applyFont="1" applyBorder="1"/>
    <xf numFmtId="1" fontId="28" fillId="0" borderId="1" xfId="0" applyNumberFormat="1" applyFont="1" applyBorder="1"/>
    <xf numFmtId="1" fontId="24" fillId="0" borderId="22" xfId="0" applyNumberFormat="1" applyFont="1" applyBorder="1"/>
    <xf numFmtId="16" fontId="0" fillId="0" borderId="19" xfId="0" applyNumberFormat="1" applyBorder="1" applyAlignment="1">
      <alignment horizontal="center"/>
    </xf>
    <xf numFmtId="0" fontId="36" fillId="0" borderId="2" xfId="0" applyFont="1" applyBorder="1" applyAlignment="1">
      <alignment horizontal="center"/>
    </xf>
    <xf numFmtId="3" fontId="28" fillId="0" borderId="4" xfId="0" applyNumberFormat="1" applyFont="1" applyBorder="1" applyAlignment="1">
      <alignment horizontal="center"/>
    </xf>
    <xf numFmtId="3" fontId="24" fillId="0" borderId="4" xfId="0" applyNumberFormat="1" applyFont="1" applyBorder="1"/>
    <xf numFmtId="3" fontId="38" fillId="0" borderId="4" xfId="0" applyNumberFormat="1" applyFont="1" applyBorder="1"/>
    <xf numFmtId="0" fontId="28" fillId="0" borderId="42" xfId="0" applyFont="1" applyBorder="1" applyAlignment="1">
      <alignment horizontal="center"/>
    </xf>
    <xf numFmtId="0" fontId="28" fillId="0" borderId="45" xfId="0" applyFont="1" applyBorder="1" applyAlignment="1">
      <alignment horizontal="center"/>
    </xf>
    <xf numFmtId="3" fontId="38" fillId="4" borderId="13" xfId="0" applyNumberFormat="1" applyFont="1" applyFill="1" applyBorder="1"/>
    <xf numFmtId="3" fontId="38" fillId="4" borderId="14" xfId="0" applyNumberFormat="1" applyFont="1" applyFill="1" applyBorder="1"/>
    <xf numFmtId="3" fontId="18" fillId="4" borderId="5" xfId="1" applyNumberFormat="1" applyFont="1" applyFill="1" applyBorder="1"/>
    <xf numFmtId="16" fontId="29" fillId="0" borderId="2" xfId="0" applyNumberFormat="1" applyFont="1" applyBorder="1"/>
    <xf numFmtId="0" fontId="24" fillId="0" borderId="17" xfId="0" applyFont="1" applyBorder="1" applyAlignment="1">
      <alignment horizontal="right"/>
    </xf>
    <xf numFmtId="3" fontId="28" fillId="0" borderId="42" xfId="0" applyNumberFormat="1" applyFont="1" applyBorder="1" applyAlignment="1">
      <alignment horizontal="center"/>
    </xf>
    <xf numFmtId="3" fontId="28" fillId="0" borderId="45" xfId="0" applyNumberFormat="1" applyFont="1" applyBorder="1" applyAlignment="1">
      <alignment horizontal="center"/>
    </xf>
    <xf numFmtId="3" fontId="24" fillId="0" borderId="58" xfId="0" applyNumberFormat="1" applyFont="1" applyBorder="1" applyAlignment="1">
      <alignment horizontal="center"/>
    </xf>
    <xf numFmtId="3" fontId="38" fillId="4" borderId="5" xfId="0" applyNumberFormat="1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3" fontId="39" fillId="4" borderId="2" xfId="0" applyNumberFormat="1" applyFont="1" applyFill="1" applyBorder="1" applyAlignment="1">
      <alignment vertical="center" wrapText="1"/>
    </xf>
    <xf numFmtId="0" fontId="39" fillId="4" borderId="4" xfId="0" applyFont="1" applyFill="1" applyBorder="1" applyAlignment="1">
      <alignment vertical="center" wrapText="1"/>
    </xf>
    <xf numFmtId="0" fontId="11" fillId="0" borderId="20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" fontId="10" fillId="0" borderId="0" xfId="0" applyNumberFormat="1" applyFont="1" applyAlignment="1" applyProtection="1">
      <alignment vertical="center"/>
      <protection locked="0"/>
    </xf>
    <xf numFmtId="3" fontId="18" fillId="5" borderId="20" xfId="1" applyNumberFormat="1" applyFont="1" applyFill="1" applyBorder="1"/>
    <xf numFmtId="3" fontId="18" fillId="5" borderId="7" xfId="1" applyNumberFormat="1" applyFont="1" applyFill="1" applyBorder="1"/>
    <xf numFmtId="3" fontId="18" fillId="5" borderId="5" xfId="1" applyNumberFormat="1" applyFont="1" applyFill="1" applyBorder="1"/>
    <xf numFmtId="1" fontId="25" fillId="0" borderId="0" xfId="0" applyNumberFormat="1" applyFont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3" fontId="49" fillId="0" borderId="43" xfId="1" applyNumberFormat="1" applyFont="1" applyBorder="1"/>
    <xf numFmtId="0" fontId="19" fillId="0" borderId="72" xfId="1" applyBorder="1"/>
    <xf numFmtId="0" fontId="19" fillId="0" borderId="70" xfId="1" applyBorder="1"/>
    <xf numFmtId="0" fontId="57" fillId="0" borderId="0" xfId="1" applyFont="1"/>
    <xf numFmtId="0" fontId="18" fillId="0" borderId="1" xfId="1" applyFont="1" applyBorder="1" applyAlignment="1">
      <alignment horizontal="center"/>
    </xf>
    <xf numFmtId="1" fontId="29" fillId="0" borderId="0" xfId="0" applyNumberFormat="1" applyFont="1" applyAlignment="1">
      <alignment horizontal="left"/>
    </xf>
    <xf numFmtId="3" fontId="39" fillId="4" borderId="1" xfId="0" applyNumberFormat="1" applyFont="1" applyFill="1" applyBorder="1" applyAlignment="1">
      <alignment vertical="center" wrapText="1"/>
    </xf>
    <xf numFmtId="4" fontId="39" fillId="4" borderId="1" xfId="0" applyNumberFormat="1" applyFont="1" applyFill="1" applyBorder="1" applyAlignment="1">
      <alignment vertical="center" wrapText="1"/>
    </xf>
    <xf numFmtId="4" fontId="39" fillId="4" borderId="22" xfId="0" applyNumberFormat="1" applyFont="1" applyFill="1" applyBorder="1" applyAlignment="1">
      <alignment vertical="center" wrapText="1"/>
    </xf>
    <xf numFmtId="4" fontId="39" fillId="4" borderId="4" xfId="0" applyNumberFormat="1" applyFont="1" applyFill="1" applyBorder="1" applyAlignment="1">
      <alignment vertical="center" wrapText="1"/>
    </xf>
    <xf numFmtId="3" fontId="59" fillId="4" borderId="1" xfId="0" applyNumberFormat="1" applyFont="1" applyFill="1" applyBorder="1" applyAlignment="1">
      <alignment vertical="center" wrapText="1"/>
    </xf>
    <xf numFmtId="3" fontId="59" fillId="4" borderId="21" xfId="0" applyNumberFormat="1" applyFont="1" applyFill="1" applyBorder="1" applyAlignment="1">
      <alignment vertical="center" wrapText="1"/>
    </xf>
    <xf numFmtId="3" fontId="59" fillId="4" borderId="2" xfId="0" applyNumberFormat="1" applyFont="1" applyFill="1" applyBorder="1" applyAlignment="1">
      <alignment vertical="center" wrapText="1"/>
    </xf>
    <xf numFmtId="3" fontId="18" fillId="4" borderId="27" xfId="0" applyNumberFormat="1" applyFont="1" applyFill="1" applyBorder="1" applyAlignment="1">
      <alignment horizontal="center" vertical="center" wrapText="1"/>
    </xf>
    <xf numFmtId="3" fontId="18" fillId="4" borderId="34" xfId="0" applyNumberFormat="1" applyFont="1" applyFill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wrapText="1"/>
    </xf>
    <xf numFmtId="3" fontId="39" fillId="4" borderId="22" xfId="0" applyNumberFormat="1" applyFont="1" applyFill="1" applyBorder="1" applyAlignment="1">
      <alignment vertical="center" wrapText="1"/>
    </xf>
    <xf numFmtId="3" fontId="39" fillId="4" borderId="4" xfId="0" applyNumberFormat="1" applyFont="1" applyFill="1" applyBorder="1" applyAlignment="1">
      <alignment vertical="center" wrapText="1"/>
    </xf>
    <xf numFmtId="3" fontId="3" fillId="0" borderId="0" xfId="0" applyNumberFormat="1" applyFont="1" applyAlignment="1">
      <alignment wrapText="1"/>
    </xf>
    <xf numFmtId="0" fontId="62" fillId="0" borderId="0" xfId="0" applyFont="1"/>
    <xf numFmtId="0" fontId="34" fillId="0" borderId="0" xfId="0" applyFont="1"/>
    <xf numFmtId="0" fontId="34" fillId="5" borderId="1" xfId="0" applyFont="1" applyFill="1" applyBorder="1"/>
    <xf numFmtId="0" fontId="38" fillId="3" borderId="0" xfId="0" applyFont="1" applyFill="1"/>
    <xf numFmtId="0" fontId="34" fillId="3" borderId="0" xfId="0" applyFont="1" applyFill="1"/>
    <xf numFmtId="0" fontId="18" fillId="0" borderId="5" xfId="0" applyFont="1" applyBorder="1" applyAlignment="1" applyProtection="1">
      <alignment horizontal="center" vertical="center" wrapText="1"/>
      <protection locked="0"/>
    </xf>
    <xf numFmtId="0" fontId="62" fillId="3" borderId="0" xfId="0" applyFont="1" applyFill="1"/>
    <xf numFmtId="0" fontId="62" fillId="0" borderId="0" xfId="0" applyFont="1" applyAlignment="1">
      <alignment horizontal="left"/>
    </xf>
    <xf numFmtId="1" fontId="34" fillId="0" borderId="0" xfId="0" applyNumberFormat="1" applyFont="1" applyAlignment="1">
      <alignment horizontal="left"/>
    </xf>
    <xf numFmtId="1" fontId="18" fillId="0" borderId="1" xfId="0" applyNumberFormat="1" applyFont="1" applyBorder="1" applyAlignment="1" applyProtection="1">
      <alignment horizontal="center" vertical="center"/>
      <protection locked="0"/>
    </xf>
    <xf numFmtId="1" fontId="18" fillId="0" borderId="1" xfId="0" applyNumberFormat="1" applyFont="1" applyBorder="1" applyAlignment="1" applyProtection="1">
      <alignment vertical="center"/>
      <protection locked="0"/>
    </xf>
    <xf numFmtId="0" fontId="12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wrapText="1"/>
    </xf>
    <xf numFmtId="0" fontId="7" fillId="0" borderId="27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wrapText="1"/>
    </xf>
    <xf numFmtId="0" fontId="7" fillId="0" borderId="34" xfId="0" applyFont="1" applyBorder="1" applyAlignment="1">
      <alignment vertical="center" wrapText="1"/>
    </xf>
    <xf numFmtId="0" fontId="11" fillId="0" borderId="5" xfId="0" applyFont="1" applyBorder="1" applyAlignment="1">
      <alignment horizontal="center" wrapText="1"/>
    </xf>
    <xf numFmtId="3" fontId="8" fillId="4" borderId="64" xfId="0" applyNumberFormat="1" applyFont="1" applyFill="1" applyBorder="1" applyAlignment="1">
      <alignment horizontal="center" wrapText="1"/>
    </xf>
    <xf numFmtId="3" fontId="8" fillId="4" borderId="45" xfId="0" applyNumberFormat="1" applyFont="1" applyFill="1" applyBorder="1" applyAlignment="1">
      <alignment horizontal="center" wrapText="1"/>
    </xf>
    <xf numFmtId="3" fontId="11" fillId="0" borderId="47" xfId="0" applyNumberFormat="1" applyFont="1" applyBorder="1" applyAlignment="1">
      <alignment horizontal="center" wrapText="1"/>
    </xf>
    <xf numFmtId="3" fontId="15" fillId="0" borderId="47" xfId="0" applyNumberFormat="1" applyFont="1" applyBorder="1" applyAlignment="1">
      <alignment horizontal="right" wrapText="1"/>
    </xf>
    <xf numFmtId="3" fontId="15" fillId="0" borderId="45" xfId="0" applyNumberFormat="1" applyFont="1" applyBorder="1" applyAlignment="1">
      <alignment horizontal="right" wrapText="1"/>
    </xf>
    <xf numFmtId="3" fontId="7" fillId="0" borderId="45" xfId="0" applyNumberFormat="1" applyFont="1" applyBorder="1" applyAlignment="1">
      <alignment wrapText="1"/>
    </xf>
    <xf numFmtId="3" fontId="8" fillId="4" borderId="45" xfId="0" applyNumberFormat="1" applyFont="1" applyFill="1" applyBorder="1" applyAlignment="1">
      <alignment wrapText="1"/>
    </xf>
    <xf numFmtId="3" fontId="8" fillId="3" borderId="47" xfId="0" applyNumberFormat="1" applyFont="1" applyFill="1" applyBorder="1" applyAlignment="1">
      <alignment wrapText="1"/>
    </xf>
    <xf numFmtId="3" fontId="11" fillId="10" borderId="47" xfId="0" applyNumberFormat="1" applyFont="1" applyFill="1" applyBorder="1" applyAlignment="1">
      <alignment horizontal="center" wrapText="1"/>
    </xf>
    <xf numFmtId="3" fontId="7" fillId="0" borderId="47" xfId="0" applyNumberFormat="1" applyFont="1" applyBorder="1" applyAlignment="1">
      <alignment wrapText="1"/>
    </xf>
    <xf numFmtId="3" fontId="8" fillId="10" borderId="45" xfId="0" applyNumberFormat="1" applyFont="1" applyFill="1" applyBorder="1" applyAlignment="1">
      <alignment wrapText="1"/>
    </xf>
    <xf numFmtId="3" fontId="15" fillId="0" borderId="47" xfId="0" applyNumberFormat="1" applyFont="1" applyBorder="1" applyAlignment="1">
      <alignment wrapText="1"/>
    </xf>
    <xf numFmtId="3" fontId="15" fillId="0" borderId="45" xfId="0" applyNumberFormat="1" applyFont="1" applyBorder="1" applyAlignment="1">
      <alignment wrapText="1"/>
    </xf>
    <xf numFmtId="3" fontId="8" fillId="3" borderId="58" xfId="0" applyNumberFormat="1" applyFont="1" applyFill="1" applyBorder="1" applyAlignment="1">
      <alignment wrapText="1"/>
    </xf>
    <xf numFmtId="3" fontId="15" fillId="0" borderId="58" xfId="0" applyNumberFormat="1" applyFont="1" applyBorder="1" applyAlignment="1">
      <alignment wrapText="1"/>
    </xf>
    <xf numFmtId="3" fontId="15" fillId="10" borderId="45" xfId="0" applyNumberFormat="1" applyFont="1" applyFill="1" applyBorder="1" applyAlignment="1">
      <alignment wrapText="1"/>
    </xf>
    <xf numFmtId="3" fontId="9" fillId="4" borderId="5" xfId="0" applyNumberFormat="1" applyFont="1" applyFill="1" applyBorder="1" applyAlignment="1">
      <alignment wrapText="1"/>
    </xf>
    <xf numFmtId="0" fontId="18" fillId="0" borderId="1" xfId="0" applyFont="1" applyBorder="1" applyAlignment="1">
      <alignment horizontal="center" wrapText="1"/>
    </xf>
    <xf numFmtId="3" fontId="8" fillId="10" borderId="58" xfId="0" applyNumberFormat="1" applyFont="1" applyFill="1" applyBorder="1" applyAlignment="1">
      <alignment wrapText="1"/>
    </xf>
    <xf numFmtId="3" fontId="11" fillId="3" borderId="47" xfId="0" applyNumberFormat="1" applyFont="1" applyFill="1" applyBorder="1" applyAlignment="1">
      <alignment horizontal="right" wrapText="1"/>
    </xf>
    <xf numFmtId="0" fontId="4" fillId="8" borderId="7" xfId="0" applyFont="1" applyFill="1" applyBorder="1" applyAlignment="1" applyProtection="1">
      <alignment horizontal="center" vertical="center"/>
      <protection locked="0"/>
    </xf>
    <xf numFmtId="0" fontId="4" fillId="8" borderId="8" xfId="0" applyFont="1" applyFill="1" applyBorder="1" applyAlignment="1" applyProtection="1">
      <alignment horizontal="center" vertical="center"/>
      <protection locked="0"/>
    </xf>
    <xf numFmtId="0" fontId="4" fillId="8" borderId="3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3" fontId="18" fillId="0" borderId="2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40" fillId="8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 wrapText="1" indent="1"/>
      <protection locked="0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0" fontId="7" fillId="0" borderId="15" xfId="0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61" fillId="0" borderId="2" xfId="0" applyNumberFormat="1" applyFont="1" applyBorder="1" applyAlignment="1">
      <alignment horizontal="right" vertical="center"/>
    </xf>
    <xf numFmtId="3" fontId="61" fillId="0" borderId="3" xfId="0" applyNumberFormat="1" applyFont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1" fillId="0" borderId="2" xfId="0" applyNumberFormat="1" applyFon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 applyProtection="1">
      <alignment horizontal="left" wrapText="1" inden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left" wrapText="1"/>
      <protection locked="0"/>
    </xf>
    <xf numFmtId="0" fontId="18" fillId="0" borderId="0" xfId="0" applyFont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49" fontId="18" fillId="0" borderId="7" xfId="0" applyNumberFormat="1" applyFont="1" applyBorder="1" applyAlignment="1" applyProtection="1">
      <alignment horizontal="left" vertical="center"/>
      <protection locked="0"/>
    </xf>
    <xf numFmtId="49" fontId="18" fillId="0" borderId="8" xfId="0" applyNumberFormat="1" applyFont="1" applyBorder="1" applyAlignment="1" applyProtection="1">
      <alignment horizontal="left" vertical="center"/>
      <protection locked="0"/>
    </xf>
    <xf numFmtId="49" fontId="18" fillId="0" borderId="9" xfId="0" applyNumberFormat="1" applyFont="1" applyBorder="1" applyAlignment="1" applyProtection="1">
      <alignment horizontal="left" vertical="center"/>
      <protection locked="0"/>
    </xf>
    <xf numFmtId="3" fontId="1" fillId="0" borderId="0" xfId="0" applyNumberFormat="1" applyFont="1" applyAlignment="1" applyProtection="1">
      <alignment horizontal="left" vertical="center"/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0" fontId="30" fillId="8" borderId="7" xfId="0" applyFont="1" applyFill="1" applyBorder="1" applyAlignment="1" applyProtection="1">
      <alignment horizontal="center" vertical="center"/>
      <protection locked="0"/>
    </xf>
    <xf numFmtId="0" fontId="30" fillId="8" borderId="8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 indent="1"/>
      <protection locked="0"/>
    </xf>
    <xf numFmtId="3" fontId="61" fillId="0" borderId="2" xfId="0" applyNumberFormat="1" applyFont="1" applyBorder="1" applyAlignment="1">
      <alignment horizontal="right"/>
    </xf>
    <xf numFmtId="0" fontId="61" fillId="0" borderId="3" xfId="0" applyFont="1" applyBorder="1" applyAlignment="1">
      <alignment horizontal="right"/>
    </xf>
    <xf numFmtId="0" fontId="6" fillId="0" borderId="0" xfId="0" applyFont="1" applyAlignment="1" applyProtection="1">
      <alignment horizontal="center" vertical="center"/>
      <protection locked="0"/>
    </xf>
    <xf numFmtId="3" fontId="61" fillId="0" borderId="17" xfId="0" applyNumberFormat="1" applyFont="1" applyBorder="1" applyAlignment="1">
      <alignment horizontal="right" vertical="center"/>
    </xf>
    <xf numFmtId="3" fontId="61" fillId="0" borderId="18" xfId="0" applyNumberFormat="1" applyFont="1" applyBorder="1" applyAlignment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4" fillId="0" borderId="0" xfId="0" applyFont="1" applyAlignment="1">
      <alignment horizontal="center" vertical="center" wrapText="1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1" fontId="34" fillId="5" borderId="2" xfId="0" applyNumberFormat="1" applyFont="1" applyFill="1" applyBorder="1" applyAlignment="1">
      <alignment horizontal="left"/>
    </xf>
    <xf numFmtId="1" fontId="34" fillId="5" borderId="3" xfId="0" applyNumberFormat="1" applyFont="1" applyFill="1" applyBorder="1" applyAlignment="1">
      <alignment horizontal="left"/>
    </xf>
    <xf numFmtId="1" fontId="34" fillId="5" borderId="4" xfId="0" applyNumberFormat="1" applyFont="1" applyFill="1" applyBorder="1" applyAlignment="1">
      <alignment horizontal="left"/>
    </xf>
    <xf numFmtId="0" fontId="34" fillId="5" borderId="2" xfId="0" applyFont="1" applyFill="1" applyBorder="1" applyAlignment="1">
      <alignment horizontal="center"/>
    </xf>
    <xf numFmtId="0" fontId="34" fillId="5" borderId="4" xfId="0" applyFont="1" applyFill="1" applyBorder="1" applyAlignment="1">
      <alignment horizontal="center"/>
    </xf>
    <xf numFmtId="0" fontId="34" fillId="5" borderId="3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left"/>
    </xf>
    <xf numFmtId="0" fontId="34" fillId="5" borderId="3" xfId="0" applyFont="1" applyFill="1" applyBorder="1" applyAlignment="1">
      <alignment horizontal="left"/>
    </xf>
    <xf numFmtId="0" fontId="34" fillId="5" borderId="4" xfId="0" applyFont="1" applyFill="1" applyBorder="1" applyAlignment="1">
      <alignment horizontal="left"/>
    </xf>
    <xf numFmtId="0" fontId="42" fillId="8" borderId="0" xfId="0" applyFont="1" applyFill="1" applyAlignment="1">
      <alignment horizontal="center"/>
    </xf>
    <xf numFmtId="0" fontId="28" fillId="0" borderId="6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49" fontId="32" fillId="5" borderId="3" xfId="0" applyNumberFormat="1" applyFont="1" applyFill="1" applyBorder="1" applyAlignment="1">
      <alignment horizontal="left" vertical="center"/>
    </xf>
    <xf numFmtId="0" fontId="32" fillId="5" borderId="3" xfId="0" applyFont="1" applyFill="1" applyBorder="1" applyAlignment="1">
      <alignment horizontal="left" vertical="center"/>
    </xf>
    <xf numFmtId="0" fontId="32" fillId="5" borderId="4" xfId="0" applyFont="1" applyFill="1" applyBorder="1" applyAlignment="1">
      <alignment horizontal="left" vertical="center"/>
    </xf>
    <xf numFmtId="0" fontId="32" fillId="5" borderId="2" xfId="0" applyFont="1" applyFill="1" applyBorder="1" applyAlignment="1">
      <alignment horizontal="center"/>
    </xf>
    <xf numFmtId="0" fontId="32" fillId="5" borderId="3" xfId="0" applyFont="1" applyFill="1" applyBorder="1" applyAlignment="1">
      <alignment horizontal="center"/>
    </xf>
    <xf numFmtId="0" fontId="32" fillId="5" borderId="4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 vertical="center"/>
    </xf>
    <xf numFmtId="0" fontId="38" fillId="5" borderId="3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44" fillId="0" borderId="2" xfId="0" applyFont="1" applyBorder="1" applyAlignment="1">
      <alignment horizontal="center" wrapText="1"/>
    </xf>
    <xf numFmtId="0" fontId="44" fillId="0" borderId="3" xfId="0" applyFont="1" applyBorder="1" applyAlignment="1">
      <alignment horizontal="center" wrapText="1"/>
    </xf>
    <xf numFmtId="0" fontId="44" fillId="0" borderId="4" xfId="0" applyFont="1" applyBorder="1" applyAlignment="1">
      <alignment horizontal="center" wrapText="1"/>
    </xf>
    <xf numFmtId="0" fontId="34" fillId="5" borderId="1" xfId="0" applyFon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3" xfId="0" applyFill="1" applyBorder="1" applyAlignment="1">
      <alignment horizontal="center"/>
    </xf>
    <xf numFmtId="0" fontId="62" fillId="5" borderId="3" xfId="0" applyFont="1" applyFill="1" applyBorder="1" applyAlignment="1">
      <alignment horizontal="center"/>
    </xf>
    <xf numFmtId="0" fontId="62" fillId="5" borderId="4" xfId="0" applyFont="1" applyFill="1" applyBorder="1" applyAlignment="1">
      <alignment horizontal="center"/>
    </xf>
    <xf numFmtId="0" fontId="29" fillId="5" borderId="2" xfId="0" applyFont="1" applyFill="1" applyBorder="1" applyAlignment="1">
      <alignment horizontal="left"/>
    </xf>
    <xf numFmtId="0" fontId="29" fillId="5" borderId="3" xfId="0" applyFont="1" applyFill="1" applyBorder="1" applyAlignment="1">
      <alignment horizontal="left"/>
    </xf>
    <xf numFmtId="0" fontId="29" fillId="5" borderId="4" xfId="0" applyFont="1" applyFill="1" applyBorder="1" applyAlignment="1">
      <alignment horizontal="left"/>
    </xf>
    <xf numFmtId="3" fontId="38" fillId="5" borderId="1" xfId="0" applyNumberFormat="1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3" fontId="34" fillId="5" borderId="2" xfId="0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58" fillId="3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/>
    </xf>
    <xf numFmtId="49" fontId="32" fillId="9" borderId="3" xfId="0" applyNumberFormat="1" applyFont="1" applyFill="1" applyBorder="1" applyAlignment="1">
      <alignment horizontal="left" vertical="center"/>
    </xf>
    <xf numFmtId="0" fontId="32" fillId="9" borderId="3" xfId="0" applyFont="1" applyFill="1" applyBorder="1" applyAlignment="1">
      <alignment horizontal="left" vertical="center"/>
    </xf>
    <xf numFmtId="0" fontId="32" fillId="9" borderId="4" xfId="0" applyFont="1" applyFill="1" applyBorder="1" applyAlignment="1">
      <alignment horizontal="left" vertical="center"/>
    </xf>
    <xf numFmtId="0" fontId="38" fillId="9" borderId="2" xfId="0" applyFont="1" applyFill="1" applyBorder="1" applyAlignment="1">
      <alignment horizontal="center" vertical="center"/>
    </xf>
    <xf numFmtId="0" fontId="38" fillId="9" borderId="3" xfId="0" applyFont="1" applyFill="1" applyBorder="1" applyAlignment="1">
      <alignment horizontal="center" vertical="center"/>
    </xf>
    <xf numFmtId="0" fontId="38" fillId="9" borderId="4" xfId="0" applyFont="1" applyFill="1" applyBorder="1" applyAlignment="1">
      <alignment horizontal="center" vertical="center"/>
    </xf>
    <xf numFmtId="3" fontId="34" fillId="5" borderId="1" xfId="0" applyNumberFormat="1" applyFont="1" applyFill="1" applyBorder="1" applyAlignment="1">
      <alignment horizontal="center"/>
    </xf>
    <xf numFmtId="4" fontId="34" fillId="5" borderId="1" xfId="0" applyNumberFormat="1" applyFont="1" applyFill="1" applyBorder="1" applyAlignment="1">
      <alignment horizontal="center"/>
    </xf>
    <xf numFmtId="0" fontId="60" fillId="0" borderId="2" xfId="0" applyFont="1" applyBorder="1" applyAlignment="1">
      <alignment horizontal="left" vertical="top" wrapText="1"/>
    </xf>
    <xf numFmtId="0" fontId="60" fillId="0" borderId="3" xfId="0" applyFont="1" applyBorder="1" applyAlignment="1">
      <alignment horizontal="left" vertical="top" wrapText="1"/>
    </xf>
    <xf numFmtId="0" fontId="60" fillId="0" borderId="4" xfId="0" applyFont="1" applyBorder="1" applyAlignment="1">
      <alignment horizontal="left" vertical="top" wrapText="1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38" fillId="5" borderId="1" xfId="0" applyNumberFormat="1" applyFont="1" applyFill="1" applyBorder="1" applyAlignment="1">
      <alignment horizontal="center"/>
    </xf>
    <xf numFmtId="0" fontId="18" fillId="0" borderId="21" xfId="1" applyFont="1" applyBorder="1" applyAlignment="1">
      <alignment horizontal="left"/>
    </xf>
    <xf numFmtId="0" fontId="18" fillId="0" borderId="1" xfId="1" applyFont="1" applyBorder="1" applyAlignment="1">
      <alignment horizontal="left"/>
    </xf>
    <xf numFmtId="0" fontId="19" fillId="0" borderId="0" xfId="1" applyAlignment="1">
      <alignment horizontal="right"/>
    </xf>
    <xf numFmtId="0" fontId="48" fillId="0" borderId="28" xfId="1" applyFont="1" applyBorder="1" applyAlignment="1">
      <alignment horizontal="center"/>
    </xf>
    <xf numFmtId="0" fontId="49" fillId="0" borderId="19" xfId="1" applyFont="1" applyBorder="1" applyAlignment="1">
      <alignment horizontal="center" vertical="center" wrapText="1"/>
    </xf>
    <xf numFmtId="0" fontId="49" fillId="0" borderId="2" xfId="1" applyFont="1" applyBorder="1" applyAlignment="1">
      <alignment horizontal="center" vertical="center" wrapText="1"/>
    </xf>
    <xf numFmtId="0" fontId="49" fillId="0" borderId="55" xfId="1" applyFont="1" applyBorder="1" applyAlignment="1">
      <alignment horizontal="center" vertical="center" wrapText="1"/>
    </xf>
    <xf numFmtId="0" fontId="51" fillId="0" borderId="47" xfId="1" applyFont="1" applyBorder="1" applyAlignment="1">
      <alignment horizontal="center" vertical="center" wrapText="1"/>
    </xf>
    <xf numFmtId="0" fontId="51" fillId="0" borderId="45" xfId="1" applyFont="1" applyBorder="1" applyAlignment="1">
      <alignment horizontal="center" vertical="center" wrapText="1"/>
    </xf>
    <xf numFmtId="0" fontId="51" fillId="0" borderId="54" xfId="1" applyFont="1" applyBorder="1" applyAlignment="1">
      <alignment horizontal="center" vertical="center" wrapText="1"/>
    </xf>
    <xf numFmtId="0" fontId="49" fillId="0" borderId="4" xfId="1" applyFont="1" applyBorder="1" applyAlignment="1">
      <alignment horizontal="center" vertical="center" wrapText="1"/>
    </xf>
    <xf numFmtId="0" fontId="49" fillId="0" borderId="53" xfId="1" applyFont="1" applyBorder="1" applyAlignment="1">
      <alignment horizontal="center" vertical="center" wrapText="1"/>
    </xf>
    <xf numFmtId="0" fontId="49" fillId="0" borderId="44" xfId="1" applyFont="1" applyBorder="1" applyAlignment="1">
      <alignment horizontal="center" vertical="center" wrapText="1"/>
    </xf>
    <xf numFmtId="0" fontId="49" fillId="0" borderId="52" xfId="1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19" fillId="0" borderId="43" xfId="1" applyBorder="1" applyAlignment="1">
      <alignment horizontal="center" vertical="center" wrapText="1"/>
    </xf>
    <xf numFmtId="0" fontId="19" fillId="0" borderId="50" xfId="1" applyBorder="1" applyAlignment="1">
      <alignment horizontal="center" vertical="center" wrapText="1"/>
    </xf>
    <xf numFmtId="0" fontId="19" fillId="0" borderId="22" xfId="1" applyBorder="1" applyAlignment="1">
      <alignment horizontal="center" vertical="center" wrapText="1"/>
    </xf>
    <xf numFmtId="0" fontId="19" fillId="0" borderId="16" xfId="1" applyBorder="1" applyAlignment="1">
      <alignment horizontal="center" vertical="center" wrapText="1"/>
    </xf>
    <xf numFmtId="0" fontId="19" fillId="0" borderId="33" xfId="1" applyBorder="1" applyAlignment="1">
      <alignment horizontal="center" vertical="center" wrapText="1"/>
    </xf>
    <xf numFmtId="0" fontId="19" fillId="0" borderId="44" xfId="1" applyBorder="1" applyAlignment="1">
      <alignment horizontal="center" vertical="center" wrapText="1"/>
    </xf>
    <xf numFmtId="0" fontId="19" fillId="0" borderId="52" xfId="1" applyBorder="1" applyAlignment="1">
      <alignment horizontal="center" vertical="center" wrapText="1"/>
    </xf>
    <xf numFmtId="0" fontId="19" fillId="0" borderId="0" xfId="1" applyAlignment="1">
      <alignment horizontal="left"/>
    </xf>
    <xf numFmtId="0" fontId="19" fillId="0" borderId="0" xfId="1" applyAlignment="1">
      <alignment horizontal="center"/>
    </xf>
    <xf numFmtId="0" fontId="49" fillId="0" borderId="0" xfId="1" applyFont="1" applyAlignment="1">
      <alignment horizontal="center"/>
    </xf>
    <xf numFmtId="0" fontId="49" fillId="0" borderId="42" xfId="1" applyFont="1" applyBorder="1" applyAlignment="1">
      <alignment horizontal="center" vertical="center" wrapText="1"/>
    </xf>
    <xf numFmtId="0" fontId="49" fillId="0" borderId="45" xfId="1" applyFont="1" applyBorder="1" applyAlignment="1">
      <alignment horizontal="center" vertical="center" wrapText="1"/>
    </xf>
    <xf numFmtId="0" fontId="49" fillId="0" borderId="54" xfId="1" applyFont="1" applyBorder="1" applyAlignment="1">
      <alignment horizontal="center" vertical="center" wrapText="1"/>
    </xf>
    <xf numFmtId="0" fontId="48" fillId="0" borderId="2" xfId="1" applyFont="1" applyBorder="1" applyAlignment="1">
      <alignment horizontal="center"/>
    </xf>
    <xf numFmtId="0" fontId="48" fillId="0" borderId="49" xfId="1" applyFont="1" applyBorder="1" applyAlignment="1">
      <alignment horizontal="center"/>
    </xf>
    <xf numFmtId="0" fontId="48" fillId="0" borderId="17" xfId="1" applyFont="1" applyBorder="1" applyAlignment="1">
      <alignment horizontal="center"/>
    </xf>
    <xf numFmtId="0" fontId="48" fillId="0" borderId="73" xfId="1" applyFont="1" applyBorder="1" applyAlignment="1">
      <alignment horizontal="center"/>
    </xf>
    <xf numFmtId="0" fontId="48" fillId="0" borderId="20" xfId="1" applyFont="1" applyBorder="1" applyAlignment="1">
      <alignment horizontal="center"/>
    </xf>
    <xf numFmtId="0" fontId="48" fillId="0" borderId="8" xfId="1" applyFont="1" applyBorder="1" applyAlignment="1">
      <alignment horizontal="center"/>
    </xf>
    <xf numFmtId="0" fontId="48" fillId="0" borderId="9" xfId="1" applyFont="1" applyBorder="1" applyAlignment="1">
      <alignment horizontal="center"/>
    </xf>
    <xf numFmtId="0" fontId="49" fillId="0" borderId="0" xfId="1" applyFont="1" applyAlignment="1">
      <alignment horizontal="left"/>
    </xf>
    <xf numFmtId="0" fontId="19" fillId="0" borderId="37" xfId="1" applyBorder="1" applyAlignment="1">
      <alignment horizontal="center" vertical="center" wrapText="1"/>
    </xf>
    <xf numFmtId="0" fontId="19" fillId="0" borderId="38" xfId="1" applyBorder="1" applyAlignment="1">
      <alignment horizontal="center" vertical="center" wrapText="1"/>
    </xf>
    <xf numFmtId="0" fontId="19" fillId="0" borderId="39" xfId="1" applyBorder="1" applyAlignment="1">
      <alignment horizontal="center" vertical="center" wrapText="1"/>
    </xf>
    <xf numFmtId="0" fontId="19" fillId="0" borderId="42" xfId="1" applyBorder="1" applyAlignment="1">
      <alignment horizontal="center" vertical="center" wrapText="1"/>
    </xf>
    <xf numFmtId="0" fontId="19" fillId="0" borderId="49" xfId="1" applyBorder="1" applyAlignment="1">
      <alignment horizontal="center" vertical="center" wrapText="1"/>
    </xf>
    <xf numFmtId="0" fontId="19" fillId="0" borderId="56" xfId="1" applyBorder="1" applyAlignment="1">
      <alignment horizontal="center" vertical="center" wrapText="1"/>
    </xf>
    <xf numFmtId="0" fontId="49" fillId="0" borderId="40" xfId="1" applyFont="1" applyBorder="1" applyAlignment="1">
      <alignment horizontal="center" vertical="center" wrapText="1"/>
    </xf>
    <xf numFmtId="0" fontId="49" fillId="0" borderId="41" xfId="1" applyFont="1" applyBorder="1" applyAlignment="1">
      <alignment horizontal="center" vertical="center" wrapText="1"/>
    </xf>
    <xf numFmtId="0" fontId="19" fillId="0" borderId="46" xfId="1" applyBorder="1" applyAlignment="1">
      <alignment horizontal="center" vertical="center" wrapText="1"/>
    </xf>
    <xf numFmtId="0" fontId="19" fillId="0" borderId="21" xfId="1" applyBorder="1" applyAlignment="1">
      <alignment horizontal="center" vertical="center" wrapText="1"/>
    </xf>
    <xf numFmtId="0" fontId="19" fillId="0" borderId="1" xfId="1" applyBorder="1" applyAlignment="1">
      <alignment horizontal="center" vertical="center" wrapText="1"/>
    </xf>
    <xf numFmtId="0" fontId="19" fillId="0" borderId="51" xfId="1" applyBorder="1" applyAlignment="1">
      <alignment horizontal="center" vertical="center" wrapText="1"/>
    </xf>
    <xf numFmtId="0" fontId="19" fillId="0" borderId="19" xfId="1" applyBorder="1" applyAlignment="1">
      <alignment horizontal="center" vertical="center" wrapText="1"/>
    </xf>
    <xf numFmtId="0" fontId="19" fillId="0" borderId="2" xfId="1" applyBorder="1" applyAlignment="1">
      <alignment horizontal="center" vertical="center" wrapText="1"/>
    </xf>
    <xf numFmtId="0" fontId="19" fillId="0" borderId="55" xfId="1" applyBorder="1" applyAlignment="1">
      <alignment horizontal="center" vertical="center" wrapText="1"/>
    </xf>
    <xf numFmtId="0" fontId="19" fillId="0" borderId="47" xfId="1" applyBorder="1" applyAlignment="1">
      <alignment horizontal="center" vertical="center" wrapText="1"/>
    </xf>
    <xf numFmtId="0" fontId="19" fillId="0" borderId="45" xfId="1" applyBorder="1" applyAlignment="1">
      <alignment horizontal="center" vertical="center" wrapText="1"/>
    </xf>
    <xf numFmtId="0" fontId="19" fillId="0" borderId="54" xfId="1" applyBorder="1" applyAlignment="1">
      <alignment horizontal="center" vertical="center" wrapText="1"/>
    </xf>
    <xf numFmtId="0" fontId="19" fillId="0" borderId="40" xfId="1" applyBorder="1" applyAlignment="1">
      <alignment horizontal="center" vertical="center" wrapText="1"/>
    </xf>
    <xf numFmtId="0" fontId="19" fillId="0" borderId="3" xfId="1" applyBorder="1" applyAlignment="1">
      <alignment horizontal="center" vertical="center" wrapText="1"/>
    </xf>
    <xf numFmtId="0" fontId="19" fillId="0" borderId="57" xfId="1" applyBorder="1" applyAlignment="1">
      <alignment horizontal="center" vertical="center" wrapText="1"/>
    </xf>
    <xf numFmtId="0" fontId="19" fillId="0" borderId="48" xfId="1" applyBorder="1" applyAlignment="1">
      <alignment horizontal="center" vertical="center" wrapText="1"/>
    </xf>
    <xf numFmtId="0" fontId="19" fillId="0" borderId="4" xfId="1" applyBorder="1" applyAlignment="1">
      <alignment horizontal="center" vertical="center" wrapText="1"/>
    </xf>
    <xf numFmtId="0" fontId="19" fillId="0" borderId="53" xfId="1" applyBorder="1" applyAlignment="1">
      <alignment horizontal="center" vertical="center" wrapText="1"/>
    </xf>
    <xf numFmtId="0" fontId="49" fillId="0" borderId="23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8" fillId="0" borderId="0" xfId="0" applyFont="1" applyAlignment="1">
      <alignment horizontal="left"/>
    </xf>
    <xf numFmtId="0" fontId="16" fillId="0" borderId="24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" fontId="18" fillId="0" borderId="2" xfId="0" applyNumberFormat="1" applyFont="1" applyBorder="1" applyAlignment="1" applyProtection="1">
      <alignment horizontal="left" vertical="center"/>
      <protection locked="0"/>
    </xf>
    <xf numFmtId="1" fontId="18" fillId="0" borderId="4" xfId="0" applyNumberFormat="1" applyFont="1" applyBorder="1" applyAlignment="1" applyProtection="1">
      <alignment horizontal="left" vertical="center"/>
      <protection locked="0"/>
    </xf>
    <xf numFmtId="3" fontId="10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" fontId="32" fillId="0" borderId="1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" fontId="28" fillId="0" borderId="23" xfId="0" applyNumberFormat="1" applyFont="1" applyBorder="1" applyAlignment="1">
      <alignment horizontal="center"/>
    </xf>
    <xf numFmtId="1" fontId="28" fillId="0" borderId="26" xfId="0" applyNumberFormat="1" applyFont="1" applyBorder="1" applyAlignment="1">
      <alignment horizontal="center"/>
    </xf>
    <xf numFmtId="1" fontId="28" fillId="0" borderId="3" xfId="0" applyNumberFormat="1" applyFont="1" applyBorder="1" applyAlignment="1">
      <alignment horizontal="center"/>
    </xf>
    <xf numFmtId="1" fontId="28" fillId="0" borderId="4" xfId="0" applyNumberFormat="1" applyFont="1" applyBorder="1" applyAlignment="1">
      <alignment horizontal="center"/>
    </xf>
    <xf numFmtId="1" fontId="24" fillId="0" borderId="57" xfId="0" applyNumberFormat="1" applyFont="1" applyBorder="1" applyAlignment="1">
      <alignment horizontal="center"/>
    </xf>
    <xf numFmtId="1" fontId="24" fillId="0" borderId="53" xfId="0" applyNumberFormat="1" applyFont="1" applyBorder="1" applyAlignment="1">
      <alignment horizontal="center"/>
    </xf>
    <xf numFmtId="3" fontId="24" fillId="0" borderId="8" xfId="0" applyNumberFormat="1" applyFont="1" applyBorder="1" applyAlignment="1">
      <alignment horizontal="center"/>
    </xf>
    <xf numFmtId="3" fontId="24" fillId="0" borderId="59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3" fontId="38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5" fillId="0" borderId="2" xfId="0" applyFont="1" applyBorder="1" applyAlignment="1">
      <alignment horizontal="left" wrapText="1"/>
    </xf>
    <xf numFmtId="0" fontId="55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left" vertical="top" wrapText="1"/>
    </xf>
    <xf numFmtId="0" fontId="55" fillId="0" borderId="4" xfId="0" applyFont="1" applyBorder="1" applyAlignment="1">
      <alignment horizontal="left" wrapText="1"/>
    </xf>
    <xf numFmtId="0" fontId="55" fillId="0" borderId="2" xfId="0" applyFont="1" applyBorder="1" applyAlignment="1">
      <alignment horizontal="center" wrapText="1"/>
    </xf>
    <xf numFmtId="0" fontId="55" fillId="0" borderId="3" xfId="0" applyFont="1" applyBorder="1" applyAlignment="1">
      <alignment horizontal="center" wrapText="1"/>
    </xf>
    <xf numFmtId="0" fontId="55" fillId="0" borderId="4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9" xfId="0" applyFont="1" applyBorder="1" applyAlignment="1">
      <alignment horizontal="center" wrapText="1"/>
    </xf>
    <xf numFmtId="0" fontId="6" fillId="0" borderId="19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3</xdr:col>
      <xdr:colOff>213379</xdr:colOff>
      <xdr:row>2</xdr:row>
      <xdr:rowOff>733424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9150"/>
          <a:ext cx="1251604" cy="733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213379</xdr:colOff>
      <xdr:row>3</xdr:row>
      <xdr:rowOff>247650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0"/>
          <a:ext cx="1070629" cy="6858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200024</xdr:rowOff>
    </xdr:from>
    <xdr:to>
      <xdr:col>5</xdr:col>
      <xdr:colOff>213379</xdr:colOff>
      <xdr:row>39</xdr:row>
      <xdr:rowOff>257174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7762874"/>
          <a:ext cx="1070629" cy="695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0</xdr:rowOff>
    </xdr:from>
    <xdr:to>
      <xdr:col>12</xdr:col>
      <xdr:colOff>38100</xdr:colOff>
      <xdr:row>2</xdr:row>
      <xdr:rowOff>171450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5775" y="0"/>
          <a:ext cx="1076325" cy="571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0</xdr:row>
      <xdr:rowOff>0</xdr:rowOff>
    </xdr:from>
    <xdr:to>
      <xdr:col>7</xdr:col>
      <xdr:colOff>819150</xdr:colOff>
      <xdr:row>2</xdr:row>
      <xdr:rowOff>111174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025" y="0"/>
          <a:ext cx="1095375" cy="5112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0</xdr:row>
      <xdr:rowOff>0</xdr:rowOff>
    </xdr:from>
    <xdr:to>
      <xdr:col>5</xdr:col>
      <xdr:colOff>809625</xdr:colOff>
      <xdr:row>2</xdr:row>
      <xdr:rowOff>6399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5" y="0"/>
          <a:ext cx="1095375" cy="5112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0</xdr:rowOff>
    </xdr:from>
    <xdr:to>
      <xdr:col>7</xdr:col>
      <xdr:colOff>0</xdr:colOff>
      <xdr:row>2</xdr:row>
      <xdr:rowOff>54024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0"/>
          <a:ext cx="1095375" cy="5112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638175</xdr:colOff>
      <xdr:row>0</xdr:row>
      <xdr:rowOff>0</xdr:rowOff>
    </xdr:from>
    <xdr:to>
      <xdr:col>8</xdr:col>
      <xdr:colOff>0</xdr:colOff>
      <xdr:row>2</xdr:row>
      <xdr:rowOff>54024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4975" y="0"/>
          <a:ext cx="1095375" cy="5112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0</xdr:rowOff>
    </xdr:from>
    <xdr:to>
      <xdr:col>7</xdr:col>
      <xdr:colOff>838200</xdr:colOff>
      <xdr:row>2</xdr:row>
      <xdr:rowOff>54024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5925" y="0"/>
          <a:ext cx="1095375" cy="5112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1647825</xdr:colOff>
      <xdr:row>1</xdr:row>
      <xdr:rowOff>9525</xdr:rowOff>
    </xdr:from>
    <xdr:to>
      <xdr:col>7</xdr:col>
      <xdr:colOff>838200</xdr:colOff>
      <xdr:row>2</xdr:row>
      <xdr:rowOff>254049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0" y="295275"/>
          <a:ext cx="1095375" cy="511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6"/>
  <sheetViews>
    <sheetView topLeftCell="A31" workbookViewId="0">
      <selection activeCell="H71" sqref="H71"/>
    </sheetView>
  </sheetViews>
  <sheetFormatPr defaultColWidth="4" defaultRowHeight="12.75"/>
  <cols>
    <col min="1" max="1" width="4.140625" style="46" customWidth="1"/>
    <col min="2" max="2" width="6.42578125" style="46" customWidth="1"/>
    <col min="3" max="3" width="5" style="46" customWidth="1"/>
    <col min="4" max="7" width="4.140625" style="46" customWidth="1"/>
    <col min="8" max="8" width="3.7109375" style="46" customWidth="1"/>
    <col min="9" max="12" width="4.140625" style="46" customWidth="1"/>
    <col min="13" max="13" width="4.42578125" style="46" customWidth="1"/>
    <col min="14" max="14" width="4.7109375" style="46" customWidth="1"/>
    <col min="15" max="15" width="3.42578125" style="46" customWidth="1"/>
    <col min="16" max="16" width="4.7109375" style="46" customWidth="1"/>
    <col min="17" max="17" width="0.85546875" style="8" customWidth="1"/>
    <col min="18" max="18" width="3.42578125" style="8" customWidth="1"/>
    <col min="19" max="19" width="3" style="8" customWidth="1"/>
    <col min="20" max="20" width="0.7109375" style="8" customWidth="1"/>
    <col min="21" max="21" width="3.7109375" style="8" customWidth="1"/>
    <col min="22" max="22" width="8.140625" style="8" customWidth="1"/>
    <col min="23" max="23" width="4.28515625" style="8" customWidth="1"/>
    <col min="24" max="245" width="4" style="46"/>
    <col min="246" max="246" width="4.140625" style="46" customWidth="1"/>
    <col min="247" max="247" width="4.85546875" style="46" customWidth="1"/>
    <col min="248" max="248" width="5" style="46" customWidth="1"/>
    <col min="249" max="257" width="4.140625" style="46" customWidth="1"/>
    <col min="258" max="258" width="4.42578125" style="46" customWidth="1"/>
    <col min="259" max="260" width="4.140625" style="46" customWidth="1"/>
    <col min="261" max="261" width="1.42578125" style="46" customWidth="1"/>
    <col min="262" max="266" width="3" style="46" customWidth="1"/>
    <col min="267" max="267" width="2.140625" style="46" customWidth="1"/>
    <col min="268" max="268" width="0" style="46" hidden="1" customWidth="1"/>
    <col min="269" max="275" width="4" style="46"/>
    <col min="276" max="276" width="6.140625" style="46" bestFit="1" customWidth="1"/>
    <col min="277" max="277" width="4" style="46"/>
    <col min="278" max="278" width="6.140625" style="46" bestFit="1" customWidth="1"/>
    <col min="279" max="501" width="4" style="46"/>
    <col min="502" max="502" width="4.140625" style="46" customWidth="1"/>
    <col min="503" max="503" width="4.85546875" style="46" customWidth="1"/>
    <col min="504" max="504" width="5" style="46" customWidth="1"/>
    <col min="505" max="513" width="4.140625" style="46" customWidth="1"/>
    <col min="514" max="514" width="4.42578125" style="46" customWidth="1"/>
    <col min="515" max="516" width="4.140625" style="46" customWidth="1"/>
    <col min="517" max="517" width="1.42578125" style="46" customWidth="1"/>
    <col min="518" max="522" width="3" style="46" customWidth="1"/>
    <col min="523" max="523" width="2.140625" style="46" customWidth="1"/>
    <col min="524" max="524" width="0" style="46" hidden="1" customWidth="1"/>
    <col min="525" max="531" width="4" style="46"/>
    <col min="532" max="532" width="6.140625" style="46" bestFit="1" customWidth="1"/>
    <col min="533" max="533" width="4" style="46"/>
    <col min="534" max="534" width="6.140625" style="46" bestFit="1" customWidth="1"/>
    <col min="535" max="757" width="4" style="46"/>
    <col min="758" max="758" width="4.140625" style="46" customWidth="1"/>
    <col min="759" max="759" width="4.85546875" style="46" customWidth="1"/>
    <col min="760" max="760" width="5" style="46" customWidth="1"/>
    <col min="761" max="769" width="4.140625" style="46" customWidth="1"/>
    <col min="770" max="770" width="4.42578125" style="46" customWidth="1"/>
    <col min="771" max="772" width="4.140625" style="46" customWidth="1"/>
    <col min="773" max="773" width="1.42578125" style="46" customWidth="1"/>
    <col min="774" max="778" width="3" style="46" customWidth="1"/>
    <col min="779" max="779" width="2.140625" style="46" customWidth="1"/>
    <col min="780" max="780" width="0" style="46" hidden="1" customWidth="1"/>
    <col min="781" max="787" width="4" style="46"/>
    <col min="788" max="788" width="6.140625" style="46" bestFit="1" customWidth="1"/>
    <col min="789" max="789" width="4" style="46"/>
    <col min="790" max="790" width="6.140625" style="46" bestFit="1" customWidth="1"/>
    <col min="791" max="1013" width="4" style="46"/>
    <col min="1014" max="1014" width="4.140625" style="46" customWidth="1"/>
    <col min="1015" max="1015" width="4.85546875" style="46" customWidth="1"/>
    <col min="1016" max="1016" width="5" style="46" customWidth="1"/>
    <col min="1017" max="1025" width="4.140625" style="46" customWidth="1"/>
    <col min="1026" max="1026" width="4.42578125" style="46" customWidth="1"/>
    <col min="1027" max="1028" width="4.140625" style="46" customWidth="1"/>
    <col min="1029" max="1029" width="1.42578125" style="46" customWidth="1"/>
    <col min="1030" max="1034" width="3" style="46" customWidth="1"/>
    <col min="1035" max="1035" width="2.140625" style="46" customWidth="1"/>
    <col min="1036" max="1036" width="0" style="46" hidden="1" customWidth="1"/>
    <col min="1037" max="1043" width="4" style="46"/>
    <col min="1044" max="1044" width="6.140625" style="46" bestFit="1" customWidth="1"/>
    <col min="1045" max="1045" width="4" style="46"/>
    <col min="1046" max="1046" width="6.140625" style="46" bestFit="1" customWidth="1"/>
    <col min="1047" max="1269" width="4" style="46"/>
    <col min="1270" max="1270" width="4.140625" style="46" customWidth="1"/>
    <col min="1271" max="1271" width="4.85546875" style="46" customWidth="1"/>
    <col min="1272" max="1272" width="5" style="46" customWidth="1"/>
    <col min="1273" max="1281" width="4.140625" style="46" customWidth="1"/>
    <col min="1282" max="1282" width="4.42578125" style="46" customWidth="1"/>
    <col min="1283" max="1284" width="4.140625" style="46" customWidth="1"/>
    <col min="1285" max="1285" width="1.42578125" style="46" customWidth="1"/>
    <col min="1286" max="1290" width="3" style="46" customWidth="1"/>
    <col min="1291" max="1291" width="2.140625" style="46" customWidth="1"/>
    <col min="1292" max="1292" width="0" style="46" hidden="1" customWidth="1"/>
    <col min="1293" max="1299" width="4" style="46"/>
    <col min="1300" max="1300" width="6.140625" style="46" bestFit="1" customWidth="1"/>
    <col min="1301" max="1301" width="4" style="46"/>
    <col min="1302" max="1302" width="6.140625" style="46" bestFit="1" customWidth="1"/>
    <col min="1303" max="1525" width="4" style="46"/>
    <col min="1526" max="1526" width="4.140625" style="46" customWidth="1"/>
    <col min="1527" max="1527" width="4.85546875" style="46" customWidth="1"/>
    <col min="1528" max="1528" width="5" style="46" customWidth="1"/>
    <col min="1529" max="1537" width="4.140625" style="46" customWidth="1"/>
    <col min="1538" max="1538" width="4.42578125" style="46" customWidth="1"/>
    <col min="1539" max="1540" width="4.140625" style="46" customWidth="1"/>
    <col min="1541" max="1541" width="1.42578125" style="46" customWidth="1"/>
    <col min="1542" max="1546" width="3" style="46" customWidth="1"/>
    <col min="1547" max="1547" width="2.140625" style="46" customWidth="1"/>
    <col min="1548" max="1548" width="0" style="46" hidden="1" customWidth="1"/>
    <col min="1549" max="1555" width="4" style="46"/>
    <col min="1556" max="1556" width="6.140625" style="46" bestFit="1" customWidth="1"/>
    <col min="1557" max="1557" width="4" style="46"/>
    <col min="1558" max="1558" width="6.140625" style="46" bestFit="1" customWidth="1"/>
    <col min="1559" max="1781" width="4" style="46"/>
    <col min="1782" max="1782" width="4.140625" style="46" customWidth="1"/>
    <col min="1783" max="1783" width="4.85546875" style="46" customWidth="1"/>
    <col min="1784" max="1784" width="5" style="46" customWidth="1"/>
    <col min="1785" max="1793" width="4.140625" style="46" customWidth="1"/>
    <col min="1794" max="1794" width="4.42578125" style="46" customWidth="1"/>
    <col min="1795" max="1796" width="4.140625" style="46" customWidth="1"/>
    <col min="1797" max="1797" width="1.42578125" style="46" customWidth="1"/>
    <col min="1798" max="1802" width="3" style="46" customWidth="1"/>
    <col min="1803" max="1803" width="2.140625" style="46" customWidth="1"/>
    <col min="1804" max="1804" width="0" style="46" hidden="1" customWidth="1"/>
    <col min="1805" max="1811" width="4" style="46"/>
    <col min="1812" max="1812" width="6.140625" style="46" bestFit="1" customWidth="1"/>
    <col min="1813" max="1813" width="4" style="46"/>
    <col min="1814" max="1814" width="6.140625" style="46" bestFit="1" customWidth="1"/>
    <col min="1815" max="2037" width="4" style="46"/>
    <col min="2038" max="2038" width="4.140625" style="46" customWidth="1"/>
    <col min="2039" max="2039" width="4.85546875" style="46" customWidth="1"/>
    <col min="2040" max="2040" width="5" style="46" customWidth="1"/>
    <col min="2041" max="2049" width="4.140625" style="46" customWidth="1"/>
    <col min="2050" max="2050" width="4.42578125" style="46" customWidth="1"/>
    <col min="2051" max="2052" width="4.140625" style="46" customWidth="1"/>
    <col min="2053" max="2053" width="1.42578125" style="46" customWidth="1"/>
    <col min="2054" max="2058" width="3" style="46" customWidth="1"/>
    <col min="2059" max="2059" width="2.140625" style="46" customWidth="1"/>
    <col min="2060" max="2060" width="0" style="46" hidden="1" customWidth="1"/>
    <col min="2061" max="2067" width="4" style="46"/>
    <col min="2068" max="2068" width="6.140625" style="46" bestFit="1" customWidth="1"/>
    <col min="2069" max="2069" width="4" style="46"/>
    <col min="2070" max="2070" width="6.140625" style="46" bestFit="1" customWidth="1"/>
    <col min="2071" max="2293" width="4" style="46"/>
    <col min="2294" max="2294" width="4.140625" style="46" customWidth="1"/>
    <col min="2295" max="2295" width="4.85546875" style="46" customWidth="1"/>
    <col min="2296" max="2296" width="5" style="46" customWidth="1"/>
    <col min="2297" max="2305" width="4.140625" style="46" customWidth="1"/>
    <col min="2306" max="2306" width="4.42578125" style="46" customWidth="1"/>
    <col min="2307" max="2308" width="4.140625" style="46" customWidth="1"/>
    <col min="2309" max="2309" width="1.42578125" style="46" customWidth="1"/>
    <col min="2310" max="2314" width="3" style="46" customWidth="1"/>
    <col min="2315" max="2315" width="2.140625" style="46" customWidth="1"/>
    <col min="2316" max="2316" width="0" style="46" hidden="1" customWidth="1"/>
    <col min="2317" max="2323" width="4" style="46"/>
    <col min="2324" max="2324" width="6.140625" style="46" bestFit="1" customWidth="1"/>
    <col min="2325" max="2325" width="4" style="46"/>
    <col min="2326" max="2326" width="6.140625" style="46" bestFit="1" customWidth="1"/>
    <col min="2327" max="2549" width="4" style="46"/>
    <col min="2550" max="2550" width="4.140625" style="46" customWidth="1"/>
    <col min="2551" max="2551" width="4.85546875" style="46" customWidth="1"/>
    <col min="2552" max="2552" width="5" style="46" customWidth="1"/>
    <col min="2553" max="2561" width="4.140625" style="46" customWidth="1"/>
    <col min="2562" max="2562" width="4.42578125" style="46" customWidth="1"/>
    <col min="2563" max="2564" width="4.140625" style="46" customWidth="1"/>
    <col min="2565" max="2565" width="1.42578125" style="46" customWidth="1"/>
    <col min="2566" max="2570" width="3" style="46" customWidth="1"/>
    <col min="2571" max="2571" width="2.140625" style="46" customWidth="1"/>
    <col min="2572" max="2572" width="0" style="46" hidden="1" customWidth="1"/>
    <col min="2573" max="2579" width="4" style="46"/>
    <col min="2580" max="2580" width="6.140625" style="46" bestFit="1" customWidth="1"/>
    <col min="2581" max="2581" width="4" style="46"/>
    <col min="2582" max="2582" width="6.140625" style="46" bestFit="1" customWidth="1"/>
    <col min="2583" max="2805" width="4" style="46"/>
    <col min="2806" max="2806" width="4.140625" style="46" customWidth="1"/>
    <col min="2807" max="2807" width="4.85546875" style="46" customWidth="1"/>
    <col min="2808" max="2808" width="5" style="46" customWidth="1"/>
    <col min="2809" max="2817" width="4.140625" style="46" customWidth="1"/>
    <col min="2818" max="2818" width="4.42578125" style="46" customWidth="1"/>
    <col min="2819" max="2820" width="4.140625" style="46" customWidth="1"/>
    <col min="2821" max="2821" width="1.42578125" style="46" customWidth="1"/>
    <col min="2822" max="2826" width="3" style="46" customWidth="1"/>
    <col min="2827" max="2827" width="2.140625" style="46" customWidth="1"/>
    <col min="2828" max="2828" width="0" style="46" hidden="1" customWidth="1"/>
    <col min="2829" max="2835" width="4" style="46"/>
    <col min="2836" max="2836" width="6.140625" style="46" bestFit="1" customWidth="1"/>
    <col min="2837" max="2837" width="4" style="46"/>
    <col min="2838" max="2838" width="6.140625" style="46" bestFit="1" customWidth="1"/>
    <col min="2839" max="3061" width="4" style="46"/>
    <col min="3062" max="3062" width="4.140625" style="46" customWidth="1"/>
    <col min="3063" max="3063" width="4.85546875" style="46" customWidth="1"/>
    <col min="3064" max="3064" width="5" style="46" customWidth="1"/>
    <col min="3065" max="3073" width="4.140625" style="46" customWidth="1"/>
    <col min="3074" max="3074" width="4.42578125" style="46" customWidth="1"/>
    <col min="3075" max="3076" width="4.140625" style="46" customWidth="1"/>
    <col min="3077" max="3077" width="1.42578125" style="46" customWidth="1"/>
    <col min="3078" max="3082" width="3" style="46" customWidth="1"/>
    <col min="3083" max="3083" width="2.140625" style="46" customWidth="1"/>
    <col min="3084" max="3084" width="0" style="46" hidden="1" customWidth="1"/>
    <col min="3085" max="3091" width="4" style="46"/>
    <col min="3092" max="3092" width="6.140625" style="46" bestFit="1" customWidth="1"/>
    <col min="3093" max="3093" width="4" style="46"/>
    <col min="3094" max="3094" width="6.140625" style="46" bestFit="1" customWidth="1"/>
    <col min="3095" max="3317" width="4" style="46"/>
    <col min="3318" max="3318" width="4.140625" style="46" customWidth="1"/>
    <col min="3319" max="3319" width="4.85546875" style="46" customWidth="1"/>
    <col min="3320" max="3320" width="5" style="46" customWidth="1"/>
    <col min="3321" max="3329" width="4.140625" style="46" customWidth="1"/>
    <col min="3330" max="3330" width="4.42578125" style="46" customWidth="1"/>
    <col min="3331" max="3332" width="4.140625" style="46" customWidth="1"/>
    <col min="3333" max="3333" width="1.42578125" style="46" customWidth="1"/>
    <col min="3334" max="3338" width="3" style="46" customWidth="1"/>
    <col min="3339" max="3339" width="2.140625" style="46" customWidth="1"/>
    <col min="3340" max="3340" width="0" style="46" hidden="1" customWidth="1"/>
    <col min="3341" max="3347" width="4" style="46"/>
    <col min="3348" max="3348" width="6.140625" style="46" bestFit="1" customWidth="1"/>
    <col min="3349" max="3349" width="4" style="46"/>
    <col min="3350" max="3350" width="6.140625" style="46" bestFit="1" customWidth="1"/>
    <col min="3351" max="3573" width="4" style="46"/>
    <col min="3574" max="3574" width="4.140625" style="46" customWidth="1"/>
    <col min="3575" max="3575" width="4.85546875" style="46" customWidth="1"/>
    <col min="3576" max="3576" width="5" style="46" customWidth="1"/>
    <col min="3577" max="3585" width="4.140625" style="46" customWidth="1"/>
    <col min="3586" max="3586" width="4.42578125" style="46" customWidth="1"/>
    <col min="3587" max="3588" width="4.140625" style="46" customWidth="1"/>
    <col min="3589" max="3589" width="1.42578125" style="46" customWidth="1"/>
    <col min="3590" max="3594" width="3" style="46" customWidth="1"/>
    <col min="3595" max="3595" width="2.140625" style="46" customWidth="1"/>
    <col min="3596" max="3596" width="0" style="46" hidden="1" customWidth="1"/>
    <col min="3597" max="3603" width="4" style="46"/>
    <col min="3604" max="3604" width="6.140625" style="46" bestFit="1" customWidth="1"/>
    <col min="3605" max="3605" width="4" style="46"/>
    <col min="3606" max="3606" width="6.140625" style="46" bestFit="1" customWidth="1"/>
    <col min="3607" max="3829" width="4" style="46"/>
    <col min="3830" max="3830" width="4.140625" style="46" customWidth="1"/>
    <col min="3831" max="3831" width="4.85546875" style="46" customWidth="1"/>
    <col min="3832" max="3832" width="5" style="46" customWidth="1"/>
    <col min="3833" max="3841" width="4.140625" style="46" customWidth="1"/>
    <col min="3842" max="3842" width="4.42578125" style="46" customWidth="1"/>
    <col min="3843" max="3844" width="4.140625" style="46" customWidth="1"/>
    <col min="3845" max="3845" width="1.42578125" style="46" customWidth="1"/>
    <col min="3846" max="3850" width="3" style="46" customWidth="1"/>
    <col min="3851" max="3851" width="2.140625" style="46" customWidth="1"/>
    <col min="3852" max="3852" width="0" style="46" hidden="1" customWidth="1"/>
    <col min="3853" max="3859" width="4" style="46"/>
    <col min="3860" max="3860" width="6.140625" style="46" bestFit="1" customWidth="1"/>
    <col min="3861" max="3861" width="4" style="46"/>
    <col min="3862" max="3862" width="6.140625" style="46" bestFit="1" customWidth="1"/>
    <col min="3863" max="4085" width="4" style="46"/>
    <col min="4086" max="4086" width="4.140625" style="46" customWidth="1"/>
    <col min="4087" max="4087" width="4.85546875" style="46" customWidth="1"/>
    <col min="4088" max="4088" width="5" style="46" customWidth="1"/>
    <col min="4089" max="4097" width="4.140625" style="46" customWidth="1"/>
    <col min="4098" max="4098" width="4.42578125" style="46" customWidth="1"/>
    <col min="4099" max="4100" width="4.140625" style="46" customWidth="1"/>
    <col min="4101" max="4101" width="1.42578125" style="46" customWidth="1"/>
    <col min="4102" max="4106" width="3" style="46" customWidth="1"/>
    <col min="4107" max="4107" width="2.140625" style="46" customWidth="1"/>
    <col min="4108" max="4108" width="0" style="46" hidden="1" customWidth="1"/>
    <col min="4109" max="4115" width="4" style="46"/>
    <col min="4116" max="4116" width="6.140625" style="46" bestFit="1" customWidth="1"/>
    <col min="4117" max="4117" width="4" style="46"/>
    <col min="4118" max="4118" width="6.140625" style="46" bestFit="1" customWidth="1"/>
    <col min="4119" max="4341" width="4" style="46"/>
    <col min="4342" max="4342" width="4.140625" style="46" customWidth="1"/>
    <col min="4343" max="4343" width="4.85546875" style="46" customWidth="1"/>
    <col min="4344" max="4344" width="5" style="46" customWidth="1"/>
    <col min="4345" max="4353" width="4.140625" style="46" customWidth="1"/>
    <col min="4354" max="4354" width="4.42578125" style="46" customWidth="1"/>
    <col min="4355" max="4356" width="4.140625" style="46" customWidth="1"/>
    <col min="4357" max="4357" width="1.42578125" style="46" customWidth="1"/>
    <col min="4358" max="4362" width="3" style="46" customWidth="1"/>
    <col min="4363" max="4363" width="2.140625" style="46" customWidth="1"/>
    <col min="4364" max="4364" width="0" style="46" hidden="1" customWidth="1"/>
    <col min="4365" max="4371" width="4" style="46"/>
    <col min="4372" max="4372" width="6.140625" style="46" bestFit="1" customWidth="1"/>
    <col min="4373" max="4373" width="4" style="46"/>
    <col min="4374" max="4374" width="6.140625" style="46" bestFit="1" customWidth="1"/>
    <col min="4375" max="4597" width="4" style="46"/>
    <col min="4598" max="4598" width="4.140625" style="46" customWidth="1"/>
    <col min="4599" max="4599" width="4.85546875" style="46" customWidth="1"/>
    <col min="4600" max="4600" width="5" style="46" customWidth="1"/>
    <col min="4601" max="4609" width="4.140625" style="46" customWidth="1"/>
    <col min="4610" max="4610" width="4.42578125" style="46" customWidth="1"/>
    <col min="4611" max="4612" width="4.140625" style="46" customWidth="1"/>
    <col min="4613" max="4613" width="1.42578125" style="46" customWidth="1"/>
    <col min="4614" max="4618" width="3" style="46" customWidth="1"/>
    <col min="4619" max="4619" width="2.140625" style="46" customWidth="1"/>
    <col min="4620" max="4620" width="0" style="46" hidden="1" customWidth="1"/>
    <col min="4621" max="4627" width="4" style="46"/>
    <col min="4628" max="4628" width="6.140625" style="46" bestFit="1" customWidth="1"/>
    <col min="4629" max="4629" width="4" style="46"/>
    <col min="4630" max="4630" width="6.140625" style="46" bestFit="1" customWidth="1"/>
    <col min="4631" max="4853" width="4" style="46"/>
    <col min="4854" max="4854" width="4.140625" style="46" customWidth="1"/>
    <col min="4855" max="4855" width="4.85546875" style="46" customWidth="1"/>
    <col min="4856" max="4856" width="5" style="46" customWidth="1"/>
    <col min="4857" max="4865" width="4.140625" style="46" customWidth="1"/>
    <col min="4866" max="4866" width="4.42578125" style="46" customWidth="1"/>
    <col min="4867" max="4868" width="4.140625" style="46" customWidth="1"/>
    <col min="4869" max="4869" width="1.42578125" style="46" customWidth="1"/>
    <col min="4870" max="4874" width="3" style="46" customWidth="1"/>
    <col min="4875" max="4875" width="2.140625" style="46" customWidth="1"/>
    <col min="4876" max="4876" width="0" style="46" hidden="1" customWidth="1"/>
    <col min="4877" max="4883" width="4" style="46"/>
    <col min="4884" max="4884" width="6.140625" style="46" bestFit="1" customWidth="1"/>
    <col min="4885" max="4885" width="4" style="46"/>
    <col min="4886" max="4886" width="6.140625" style="46" bestFit="1" customWidth="1"/>
    <col min="4887" max="5109" width="4" style="46"/>
    <col min="5110" max="5110" width="4.140625" style="46" customWidth="1"/>
    <col min="5111" max="5111" width="4.85546875" style="46" customWidth="1"/>
    <col min="5112" max="5112" width="5" style="46" customWidth="1"/>
    <col min="5113" max="5121" width="4.140625" style="46" customWidth="1"/>
    <col min="5122" max="5122" width="4.42578125" style="46" customWidth="1"/>
    <col min="5123" max="5124" width="4.140625" style="46" customWidth="1"/>
    <col min="5125" max="5125" width="1.42578125" style="46" customWidth="1"/>
    <col min="5126" max="5130" width="3" style="46" customWidth="1"/>
    <col min="5131" max="5131" width="2.140625" style="46" customWidth="1"/>
    <col min="5132" max="5132" width="0" style="46" hidden="1" customWidth="1"/>
    <col min="5133" max="5139" width="4" style="46"/>
    <col min="5140" max="5140" width="6.140625" style="46" bestFit="1" customWidth="1"/>
    <col min="5141" max="5141" width="4" style="46"/>
    <col min="5142" max="5142" width="6.140625" style="46" bestFit="1" customWidth="1"/>
    <col min="5143" max="5365" width="4" style="46"/>
    <col min="5366" max="5366" width="4.140625" style="46" customWidth="1"/>
    <col min="5367" max="5367" width="4.85546875" style="46" customWidth="1"/>
    <col min="5368" max="5368" width="5" style="46" customWidth="1"/>
    <col min="5369" max="5377" width="4.140625" style="46" customWidth="1"/>
    <col min="5378" max="5378" width="4.42578125" style="46" customWidth="1"/>
    <col min="5379" max="5380" width="4.140625" style="46" customWidth="1"/>
    <col min="5381" max="5381" width="1.42578125" style="46" customWidth="1"/>
    <col min="5382" max="5386" width="3" style="46" customWidth="1"/>
    <col min="5387" max="5387" width="2.140625" style="46" customWidth="1"/>
    <col min="5388" max="5388" width="0" style="46" hidden="1" customWidth="1"/>
    <col min="5389" max="5395" width="4" style="46"/>
    <col min="5396" max="5396" width="6.140625" style="46" bestFit="1" customWidth="1"/>
    <col min="5397" max="5397" width="4" style="46"/>
    <col min="5398" max="5398" width="6.140625" style="46" bestFit="1" customWidth="1"/>
    <col min="5399" max="5621" width="4" style="46"/>
    <col min="5622" max="5622" width="4.140625" style="46" customWidth="1"/>
    <col min="5623" max="5623" width="4.85546875" style="46" customWidth="1"/>
    <col min="5624" max="5624" width="5" style="46" customWidth="1"/>
    <col min="5625" max="5633" width="4.140625" style="46" customWidth="1"/>
    <col min="5634" max="5634" width="4.42578125" style="46" customWidth="1"/>
    <col min="5635" max="5636" width="4.140625" style="46" customWidth="1"/>
    <col min="5637" max="5637" width="1.42578125" style="46" customWidth="1"/>
    <col min="5638" max="5642" width="3" style="46" customWidth="1"/>
    <col min="5643" max="5643" width="2.140625" style="46" customWidth="1"/>
    <col min="5644" max="5644" width="0" style="46" hidden="1" customWidth="1"/>
    <col min="5645" max="5651" width="4" style="46"/>
    <col min="5652" max="5652" width="6.140625" style="46" bestFit="1" customWidth="1"/>
    <col min="5653" max="5653" width="4" style="46"/>
    <col min="5654" max="5654" width="6.140625" style="46" bestFit="1" customWidth="1"/>
    <col min="5655" max="5877" width="4" style="46"/>
    <col min="5878" max="5878" width="4.140625" style="46" customWidth="1"/>
    <col min="5879" max="5879" width="4.85546875" style="46" customWidth="1"/>
    <col min="5880" max="5880" width="5" style="46" customWidth="1"/>
    <col min="5881" max="5889" width="4.140625" style="46" customWidth="1"/>
    <col min="5890" max="5890" width="4.42578125" style="46" customWidth="1"/>
    <col min="5891" max="5892" width="4.140625" style="46" customWidth="1"/>
    <col min="5893" max="5893" width="1.42578125" style="46" customWidth="1"/>
    <col min="5894" max="5898" width="3" style="46" customWidth="1"/>
    <col min="5899" max="5899" width="2.140625" style="46" customWidth="1"/>
    <col min="5900" max="5900" width="0" style="46" hidden="1" customWidth="1"/>
    <col min="5901" max="5907" width="4" style="46"/>
    <col min="5908" max="5908" width="6.140625" style="46" bestFit="1" customWidth="1"/>
    <col min="5909" max="5909" width="4" style="46"/>
    <col min="5910" max="5910" width="6.140625" style="46" bestFit="1" customWidth="1"/>
    <col min="5911" max="6133" width="4" style="46"/>
    <col min="6134" max="6134" width="4.140625" style="46" customWidth="1"/>
    <col min="6135" max="6135" width="4.85546875" style="46" customWidth="1"/>
    <col min="6136" max="6136" width="5" style="46" customWidth="1"/>
    <col min="6137" max="6145" width="4.140625" style="46" customWidth="1"/>
    <col min="6146" max="6146" width="4.42578125" style="46" customWidth="1"/>
    <col min="6147" max="6148" width="4.140625" style="46" customWidth="1"/>
    <col min="6149" max="6149" width="1.42578125" style="46" customWidth="1"/>
    <col min="6150" max="6154" width="3" style="46" customWidth="1"/>
    <col min="6155" max="6155" width="2.140625" style="46" customWidth="1"/>
    <col min="6156" max="6156" width="0" style="46" hidden="1" customWidth="1"/>
    <col min="6157" max="6163" width="4" style="46"/>
    <col min="6164" max="6164" width="6.140625" style="46" bestFit="1" customWidth="1"/>
    <col min="6165" max="6165" width="4" style="46"/>
    <col min="6166" max="6166" width="6.140625" style="46" bestFit="1" customWidth="1"/>
    <col min="6167" max="6389" width="4" style="46"/>
    <col min="6390" max="6390" width="4.140625" style="46" customWidth="1"/>
    <col min="6391" max="6391" width="4.85546875" style="46" customWidth="1"/>
    <col min="6392" max="6392" width="5" style="46" customWidth="1"/>
    <col min="6393" max="6401" width="4.140625" style="46" customWidth="1"/>
    <col min="6402" max="6402" width="4.42578125" style="46" customWidth="1"/>
    <col min="6403" max="6404" width="4.140625" style="46" customWidth="1"/>
    <col min="6405" max="6405" width="1.42578125" style="46" customWidth="1"/>
    <col min="6406" max="6410" width="3" style="46" customWidth="1"/>
    <col min="6411" max="6411" width="2.140625" style="46" customWidth="1"/>
    <col min="6412" max="6412" width="0" style="46" hidden="1" customWidth="1"/>
    <col min="6413" max="6419" width="4" style="46"/>
    <col min="6420" max="6420" width="6.140625" style="46" bestFit="1" customWidth="1"/>
    <col min="6421" max="6421" width="4" style="46"/>
    <col min="6422" max="6422" width="6.140625" style="46" bestFit="1" customWidth="1"/>
    <col min="6423" max="6645" width="4" style="46"/>
    <col min="6646" max="6646" width="4.140625" style="46" customWidth="1"/>
    <col min="6647" max="6647" width="4.85546875" style="46" customWidth="1"/>
    <col min="6648" max="6648" width="5" style="46" customWidth="1"/>
    <col min="6649" max="6657" width="4.140625" style="46" customWidth="1"/>
    <col min="6658" max="6658" width="4.42578125" style="46" customWidth="1"/>
    <col min="6659" max="6660" width="4.140625" style="46" customWidth="1"/>
    <col min="6661" max="6661" width="1.42578125" style="46" customWidth="1"/>
    <col min="6662" max="6666" width="3" style="46" customWidth="1"/>
    <col min="6667" max="6667" width="2.140625" style="46" customWidth="1"/>
    <col min="6668" max="6668" width="0" style="46" hidden="1" customWidth="1"/>
    <col min="6669" max="6675" width="4" style="46"/>
    <col min="6676" max="6676" width="6.140625" style="46" bestFit="1" customWidth="1"/>
    <col min="6677" max="6677" width="4" style="46"/>
    <col min="6678" max="6678" width="6.140625" style="46" bestFit="1" customWidth="1"/>
    <col min="6679" max="6901" width="4" style="46"/>
    <col min="6902" max="6902" width="4.140625" style="46" customWidth="1"/>
    <col min="6903" max="6903" width="4.85546875" style="46" customWidth="1"/>
    <col min="6904" max="6904" width="5" style="46" customWidth="1"/>
    <col min="6905" max="6913" width="4.140625" style="46" customWidth="1"/>
    <col min="6914" max="6914" width="4.42578125" style="46" customWidth="1"/>
    <col min="6915" max="6916" width="4.140625" style="46" customWidth="1"/>
    <col min="6917" max="6917" width="1.42578125" style="46" customWidth="1"/>
    <col min="6918" max="6922" width="3" style="46" customWidth="1"/>
    <col min="6923" max="6923" width="2.140625" style="46" customWidth="1"/>
    <col min="6924" max="6924" width="0" style="46" hidden="1" customWidth="1"/>
    <col min="6925" max="6931" width="4" style="46"/>
    <col min="6932" max="6932" width="6.140625" style="46" bestFit="1" customWidth="1"/>
    <col min="6933" max="6933" width="4" style="46"/>
    <col min="6934" max="6934" width="6.140625" style="46" bestFit="1" customWidth="1"/>
    <col min="6935" max="7157" width="4" style="46"/>
    <col min="7158" max="7158" width="4.140625" style="46" customWidth="1"/>
    <col min="7159" max="7159" width="4.85546875" style="46" customWidth="1"/>
    <col min="7160" max="7160" width="5" style="46" customWidth="1"/>
    <col min="7161" max="7169" width="4.140625" style="46" customWidth="1"/>
    <col min="7170" max="7170" width="4.42578125" style="46" customWidth="1"/>
    <col min="7171" max="7172" width="4.140625" style="46" customWidth="1"/>
    <col min="7173" max="7173" width="1.42578125" style="46" customWidth="1"/>
    <col min="7174" max="7178" width="3" style="46" customWidth="1"/>
    <col min="7179" max="7179" width="2.140625" style="46" customWidth="1"/>
    <col min="7180" max="7180" width="0" style="46" hidden="1" customWidth="1"/>
    <col min="7181" max="7187" width="4" style="46"/>
    <col min="7188" max="7188" width="6.140625" style="46" bestFit="1" customWidth="1"/>
    <col min="7189" max="7189" width="4" style="46"/>
    <col min="7190" max="7190" width="6.140625" style="46" bestFit="1" customWidth="1"/>
    <col min="7191" max="7413" width="4" style="46"/>
    <col min="7414" max="7414" width="4.140625" style="46" customWidth="1"/>
    <col min="7415" max="7415" width="4.85546875" style="46" customWidth="1"/>
    <col min="7416" max="7416" width="5" style="46" customWidth="1"/>
    <col min="7417" max="7425" width="4.140625" style="46" customWidth="1"/>
    <col min="7426" max="7426" width="4.42578125" style="46" customWidth="1"/>
    <col min="7427" max="7428" width="4.140625" style="46" customWidth="1"/>
    <col min="7429" max="7429" width="1.42578125" style="46" customWidth="1"/>
    <col min="7430" max="7434" width="3" style="46" customWidth="1"/>
    <col min="7435" max="7435" width="2.140625" style="46" customWidth="1"/>
    <col min="7436" max="7436" width="0" style="46" hidden="1" customWidth="1"/>
    <col min="7437" max="7443" width="4" style="46"/>
    <col min="7444" max="7444" width="6.140625" style="46" bestFit="1" customWidth="1"/>
    <col min="7445" max="7445" width="4" style="46"/>
    <col min="7446" max="7446" width="6.140625" style="46" bestFit="1" customWidth="1"/>
    <col min="7447" max="7669" width="4" style="46"/>
    <col min="7670" max="7670" width="4.140625" style="46" customWidth="1"/>
    <col min="7671" max="7671" width="4.85546875" style="46" customWidth="1"/>
    <col min="7672" max="7672" width="5" style="46" customWidth="1"/>
    <col min="7673" max="7681" width="4.140625" style="46" customWidth="1"/>
    <col min="7682" max="7682" width="4.42578125" style="46" customWidth="1"/>
    <col min="7683" max="7684" width="4.140625" style="46" customWidth="1"/>
    <col min="7685" max="7685" width="1.42578125" style="46" customWidth="1"/>
    <col min="7686" max="7690" width="3" style="46" customWidth="1"/>
    <col min="7691" max="7691" width="2.140625" style="46" customWidth="1"/>
    <col min="7692" max="7692" width="0" style="46" hidden="1" customWidth="1"/>
    <col min="7693" max="7699" width="4" style="46"/>
    <col min="7700" max="7700" width="6.140625" style="46" bestFit="1" customWidth="1"/>
    <col min="7701" max="7701" width="4" style="46"/>
    <col min="7702" max="7702" width="6.140625" style="46" bestFit="1" customWidth="1"/>
    <col min="7703" max="7925" width="4" style="46"/>
    <col min="7926" max="7926" width="4.140625" style="46" customWidth="1"/>
    <col min="7927" max="7927" width="4.85546875" style="46" customWidth="1"/>
    <col min="7928" max="7928" width="5" style="46" customWidth="1"/>
    <col min="7929" max="7937" width="4.140625" style="46" customWidth="1"/>
    <col min="7938" max="7938" width="4.42578125" style="46" customWidth="1"/>
    <col min="7939" max="7940" width="4.140625" style="46" customWidth="1"/>
    <col min="7941" max="7941" width="1.42578125" style="46" customWidth="1"/>
    <col min="7942" max="7946" width="3" style="46" customWidth="1"/>
    <col min="7947" max="7947" width="2.140625" style="46" customWidth="1"/>
    <col min="7948" max="7948" width="0" style="46" hidden="1" customWidth="1"/>
    <col min="7949" max="7955" width="4" style="46"/>
    <col min="7956" max="7956" width="6.140625" style="46" bestFit="1" customWidth="1"/>
    <col min="7957" max="7957" width="4" style="46"/>
    <col min="7958" max="7958" width="6.140625" style="46" bestFit="1" customWidth="1"/>
    <col min="7959" max="8181" width="4" style="46"/>
    <col min="8182" max="8182" width="4.140625" style="46" customWidth="1"/>
    <col min="8183" max="8183" width="4.85546875" style="46" customWidth="1"/>
    <col min="8184" max="8184" width="5" style="46" customWidth="1"/>
    <col min="8185" max="8193" width="4.140625" style="46" customWidth="1"/>
    <col min="8194" max="8194" width="4.42578125" style="46" customWidth="1"/>
    <col min="8195" max="8196" width="4.140625" style="46" customWidth="1"/>
    <col min="8197" max="8197" width="1.42578125" style="46" customWidth="1"/>
    <col min="8198" max="8202" width="3" style="46" customWidth="1"/>
    <col min="8203" max="8203" width="2.140625" style="46" customWidth="1"/>
    <col min="8204" max="8204" width="0" style="46" hidden="1" customWidth="1"/>
    <col min="8205" max="8211" width="4" style="46"/>
    <col min="8212" max="8212" width="6.140625" style="46" bestFit="1" customWidth="1"/>
    <col min="8213" max="8213" width="4" style="46"/>
    <col min="8214" max="8214" width="6.140625" style="46" bestFit="1" customWidth="1"/>
    <col min="8215" max="8437" width="4" style="46"/>
    <col min="8438" max="8438" width="4.140625" style="46" customWidth="1"/>
    <col min="8439" max="8439" width="4.85546875" style="46" customWidth="1"/>
    <col min="8440" max="8440" width="5" style="46" customWidth="1"/>
    <col min="8441" max="8449" width="4.140625" style="46" customWidth="1"/>
    <col min="8450" max="8450" width="4.42578125" style="46" customWidth="1"/>
    <col min="8451" max="8452" width="4.140625" style="46" customWidth="1"/>
    <col min="8453" max="8453" width="1.42578125" style="46" customWidth="1"/>
    <col min="8454" max="8458" width="3" style="46" customWidth="1"/>
    <col min="8459" max="8459" width="2.140625" style="46" customWidth="1"/>
    <col min="8460" max="8460" width="0" style="46" hidden="1" customWidth="1"/>
    <col min="8461" max="8467" width="4" style="46"/>
    <col min="8468" max="8468" width="6.140625" style="46" bestFit="1" customWidth="1"/>
    <col min="8469" max="8469" width="4" style="46"/>
    <col min="8470" max="8470" width="6.140625" style="46" bestFit="1" customWidth="1"/>
    <col min="8471" max="8693" width="4" style="46"/>
    <col min="8694" max="8694" width="4.140625" style="46" customWidth="1"/>
    <col min="8695" max="8695" width="4.85546875" style="46" customWidth="1"/>
    <col min="8696" max="8696" width="5" style="46" customWidth="1"/>
    <col min="8697" max="8705" width="4.140625" style="46" customWidth="1"/>
    <col min="8706" max="8706" width="4.42578125" style="46" customWidth="1"/>
    <col min="8707" max="8708" width="4.140625" style="46" customWidth="1"/>
    <col min="8709" max="8709" width="1.42578125" style="46" customWidth="1"/>
    <col min="8710" max="8714" width="3" style="46" customWidth="1"/>
    <col min="8715" max="8715" width="2.140625" style="46" customWidth="1"/>
    <col min="8716" max="8716" width="0" style="46" hidden="1" customWidth="1"/>
    <col min="8717" max="8723" width="4" style="46"/>
    <col min="8724" max="8724" width="6.140625" style="46" bestFit="1" customWidth="1"/>
    <col min="8725" max="8725" width="4" style="46"/>
    <col min="8726" max="8726" width="6.140625" style="46" bestFit="1" customWidth="1"/>
    <col min="8727" max="8949" width="4" style="46"/>
    <col min="8950" max="8950" width="4.140625" style="46" customWidth="1"/>
    <col min="8951" max="8951" width="4.85546875" style="46" customWidth="1"/>
    <col min="8952" max="8952" width="5" style="46" customWidth="1"/>
    <col min="8953" max="8961" width="4.140625" style="46" customWidth="1"/>
    <col min="8962" max="8962" width="4.42578125" style="46" customWidth="1"/>
    <col min="8963" max="8964" width="4.140625" style="46" customWidth="1"/>
    <col min="8965" max="8965" width="1.42578125" style="46" customWidth="1"/>
    <col min="8966" max="8970" width="3" style="46" customWidth="1"/>
    <col min="8971" max="8971" width="2.140625" style="46" customWidth="1"/>
    <col min="8972" max="8972" width="0" style="46" hidden="1" customWidth="1"/>
    <col min="8973" max="8979" width="4" style="46"/>
    <col min="8980" max="8980" width="6.140625" style="46" bestFit="1" customWidth="1"/>
    <col min="8981" max="8981" width="4" style="46"/>
    <col min="8982" max="8982" width="6.140625" style="46" bestFit="1" customWidth="1"/>
    <col min="8983" max="9205" width="4" style="46"/>
    <col min="9206" max="9206" width="4.140625" style="46" customWidth="1"/>
    <col min="9207" max="9207" width="4.85546875" style="46" customWidth="1"/>
    <col min="9208" max="9208" width="5" style="46" customWidth="1"/>
    <col min="9209" max="9217" width="4.140625" style="46" customWidth="1"/>
    <col min="9218" max="9218" width="4.42578125" style="46" customWidth="1"/>
    <col min="9219" max="9220" width="4.140625" style="46" customWidth="1"/>
    <col min="9221" max="9221" width="1.42578125" style="46" customWidth="1"/>
    <col min="9222" max="9226" width="3" style="46" customWidth="1"/>
    <col min="9227" max="9227" width="2.140625" style="46" customWidth="1"/>
    <col min="9228" max="9228" width="0" style="46" hidden="1" customWidth="1"/>
    <col min="9229" max="9235" width="4" style="46"/>
    <col min="9236" max="9236" width="6.140625" style="46" bestFit="1" customWidth="1"/>
    <col min="9237" max="9237" width="4" style="46"/>
    <col min="9238" max="9238" width="6.140625" style="46" bestFit="1" customWidth="1"/>
    <col min="9239" max="9461" width="4" style="46"/>
    <col min="9462" max="9462" width="4.140625" style="46" customWidth="1"/>
    <col min="9463" max="9463" width="4.85546875" style="46" customWidth="1"/>
    <col min="9464" max="9464" width="5" style="46" customWidth="1"/>
    <col min="9465" max="9473" width="4.140625" style="46" customWidth="1"/>
    <col min="9474" max="9474" width="4.42578125" style="46" customWidth="1"/>
    <col min="9475" max="9476" width="4.140625" style="46" customWidth="1"/>
    <col min="9477" max="9477" width="1.42578125" style="46" customWidth="1"/>
    <col min="9478" max="9482" width="3" style="46" customWidth="1"/>
    <col min="9483" max="9483" width="2.140625" style="46" customWidth="1"/>
    <col min="9484" max="9484" width="0" style="46" hidden="1" customWidth="1"/>
    <col min="9485" max="9491" width="4" style="46"/>
    <col min="9492" max="9492" width="6.140625" style="46" bestFit="1" customWidth="1"/>
    <col min="9493" max="9493" width="4" style="46"/>
    <col min="9494" max="9494" width="6.140625" style="46" bestFit="1" customWidth="1"/>
    <col min="9495" max="9717" width="4" style="46"/>
    <col min="9718" max="9718" width="4.140625" style="46" customWidth="1"/>
    <col min="9719" max="9719" width="4.85546875" style="46" customWidth="1"/>
    <col min="9720" max="9720" width="5" style="46" customWidth="1"/>
    <col min="9721" max="9729" width="4.140625" style="46" customWidth="1"/>
    <col min="9730" max="9730" width="4.42578125" style="46" customWidth="1"/>
    <col min="9731" max="9732" width="4.140625" style="46" customWidth="1"/>
    <col min="9733" max="9733" width="1.42578125" style="46" customWidth="1"/>
    <col min="9734" max="9738" width="3" style="46" customWidth="1"/>
    <col min="9739" max="9739" width="2.140625" style="46" customWidth="1"/>
    <col min="9740" max="9740" width="0" style="46" hidden="1" customWidth="1"/>
    <col min="9741" max="9747" width="4" style="46"/>
    <col min="9748" max="9748" width="6.140625" style="46" bestFit="1" customWidth="1"/>
    <col min="9749" max="9749" width="4" style="46"/>
    <col min="9750" max="9750" width="6.140625" style="46" bestFit="1" customWidth="1"/>
    <col min="9751" max="9973" width="4" style="46"/>
    <col min="9974" max="9974" width="4.140625" style="46" customWidth="1"/>
    <col min="9975" max="9975" width="4.85546875" style="46" customWidth="1"/>
    <col min="9976" max="9976" width="5" style="46" customWidth="1"/>
    <col min="9977" max="9985" width="4.140625" style="46" customWidth="1"/>
    <col min="9986" max="9986" width="4.42578125" style="46" customWidth="1"/>
    <col min="9987" max="9988" width="4.140625" style="46" customWidth="1"/>
    <col min="9989" max="9989" width="1.42578125" style="46" customWidth="1"/>
    <col min="9990" max="9994" width="3" style="46" customWidth="1"/>
    <col min="9995" max="9995" width="2.140625" style="46" customWidth="1"/>
    <col min="9996" max="9996" width="0" style="46" hidden="1" customWidth="1"/>
    <col min="9997" max="10003" width="4" style="46"/>
    <col min="10004" max="10004" width="6.140625" style="46" bestFit="1" customWidth="1"/>
    <col min="10005" max="10005" width="4" style="46"/>
    <col min="10006" max="10006" width="6.140625" style="46" bestFit="1" customWidth="1"/>
    <col min="10007" max="10229" width="4" style="46"/>
    <col min="10230" max="10230" width="4.140625" style="46" customWidth="1"/>
    <col min="10231" max="10231" width="4.85546875" style="46" customWidth="1"/>
    <col min="10232" max="10232" width="5" style="46" customWidth="1"/>
    <col min="10233" max="10241" width="4.140625" style="46" customWidth="1"/>
    <col min="10242" max="10242" width="4.42578125" style="46" customWidth="1"/>
    <col min="10243" max="10244" width="4.140625" style="46" customWidth="1"/>
    <col min="10245" max="10245" width="1.42578125" style="46" customWidth="1"/>
    <col min="10246" max="10250" width="3" style="46" customWidth="1"/>
    <col min="10251" max="10251" width="2.140625" style="46" customWidth="1"/>
    <col min="10252" max="10252" width="0" style="46" hidden="1" customWidth="1"/>
    <col min="10253" max="10259" width="4" style="46"/>
    <col min="10260" max="10260" width="6.140625" style="46" bestFit="1" customWidth="1"/>
    <col min="10261" max="10261" width="4" style="46"/>
    <col min="10262" max="10262" width="6.140625" style="46" bestFit="1" customWidth="1"/>
    <col min="10263" max="10485" width="4" style="46"/>
    <col min="10486" max="10486" width="4.140625" style="46" customWidth="1"/>
    <col min="10487" max="10487" width="4.85546875" style="46" customWidth="1"/>
    <col min="10488" max="10488" width="5" style="46" customWidth="1"/>
    <col min="10489" max="10497" width="4.140625" style="46" customWidth="1"/>
    <col min="10498" max="10498" width="4.42578125" style="46" customWidth="1"/>
    <col min="10499" max="10500" width="4.140625" style="46" customWidth="1"/>
    <col min="10501" max="10501" width="1.42578125" style="46" customWidth="1"/>
    <col min="10502" max="10506" width="3" style="46" customWidth="1"/>
    <col min="10507" max="10507" width="2.140625" style="46" customWidth="1"/>
    <col min="10508" max="10508" width="0" style="46" hidden="1" customWidth="1"/>
    <col min="10509" max="10515" width="4" style="46"/>
    <col min="10516" max="10516" width="6.140625" style="46" bestFit="1" customWidth="1"/>
    <col min="10517" max="10517" width="4" style="46"/>
    <col min="10518" max="10518" width="6.140625" style="46" bestFit="1" customWidth="1"/>
    <col min="10519" max="10741" width="4" style="46"/>
    <col min="10742" max="10742" width="4.140625" style="46" customWidth="1"/>
    <col min="10743" max="10743" width="4.85546875" style="46" customWidth="1"/>
    <col min="10744" max="10744" width="5" style="46" customWidth="1"/>
    <col min="10745" max="10753" width="4.140625" style="46" customWidth="1"/>
    <col min="10754" max="10754" width="4.42578125" style="46" customWidth="1"/>
    <col min="10755" max="10756" width="4.140625" style="46" customWidth="1"/>
    <col min="10757" max="10757" width="1.42578125" style="46" customWidth="1"/>
    <col min="10758" max="10762" width="3" style="46" customWidth="1"/>
    <col min="10763" max="10763" width="2.140625" style="46" customWidth="1"/>
    <col min="10764" max="10764" width="0" style="46" hidden="1" customWidth="1"/>
    <col min="10765" max="10771" width="4" style="46"/>
    <col min="10772" max="10772" width="6.140625" style="46" bestFit="1" customWidth="1"/>
    <col min="10773" max="10773" width="4" style="46"/>
    <col min="10774" max="10774" width="6.140625" style="46" bestFit="1" customWidth="1"/>
    <col min="10775" max="10997" width="4" style="46"/>
    <col min="10998" max="10998" width="4.140625" style="46" customWidth="1"/>
    <col min="10999" max="10999" width="4.85546875" style="46" customWidth="1"/>
    <col min="11000" max="11000" width="5" style="46" customWidth="1"/>
    <col min="11001" max="11009" width="4.140625" style="46" customWidth="1"/>
    <col min="11010" max="11010" width="4.42578125" style="46" customWidth="1"/>
    <col min="11011" max="11012" width="4.140625" style="46" customWidth="1"/>
    <col min="11013" max="11013" width="1.42578125" style="46" customWidth="1"/>
    <col min="11014" max="11018" width="3" style="46" customWidth="1"/>
    <col min="11019" max="11019" width="2.140625" style="46" customWidth="1"/>
    <col min="11020" max="11020" width="0" style="46" hidden="1" customWidth="1"/>
    <col min="11021" max="11027" width="4" style="46"/>
    <col min="11028" max="11028" width="6.140625" style="46" bestFit="1" customWidth="1"/>
    <col min="11029" max="11029" width="4" style="46"/>
    <col min="11030" max="11030" width="6.140625" style="46" bestFit="1" customWidth="1"/>
    <col min="11031" max="11253" width="4" style="46"/>
    <col min="11254" max="11254" width="4.140625" style="46" customWidth="1"/>
    <col min="11255" max="11255" width="4.85546875" style="46" customWidth="1"/>
    <col min="11256" max="11256" width="5" style="46" customWidth="1"/>
    <col min="11257" max="11265" width="4.140625" style="46" customWidth="1"/>
    <col min="11266" max="11266" width="4.42578125" style="46" customWidth="1"/>
    <col min="11267" max="11268" width="4.140625" style="46" customWidth="1"/>
    <col min="11269" max="11269" width="1.42578125" style="46" customWidth="1"/>
    <col min="11270" max="11274" width="3" style="46" customWidth="1"/>
    <col min="11275" max="11275" width="2.140625" style="46" customWidth="1"/>
    <col min="11276" max="11276" width="0" style="46" hidden="1" customWidth="1"/>
    <col min="11277" max="11283" width="4" style="46"/>
    <col min="11284" max="11284" width="6.140625" style="46" bestFit="1" customWidth="1"/>
    <col min="11285" max="11285" width="4" style="46"/>
    <col min="11286" max="11286" width="6.140625" style="46" bestFit="1" customWidth="1"/>
    <col min="11287" max="11509" width="4" style="46"/>
    <col min="11510" max="11510" width="4.140625" style="46" customWidth="1"/>
    <col min="11511" max="11511" width="4.85546875" style="46" customWidth="1"/>
    <col min="11512" max="11512" width="5" style="46" customWidth="1"/>
    <col min="11513" max="11521" width="4.140625" style="46" customWidth="1"/>
    <col min="11522" max="11522" width="4.42578125" style="46" customWidth="1"/>
    <col min="11523" max="11524" width="4.140625" style="46" customWidth="1"/>
    <col min="11525" max="11525" width="1.42578125" style="46" customWidth="1"/>
    <col min="11526" max="11530" width="3" style="46" customWidth="1"/>
    <col min="11531" max="11531" width="2.140625" style="46" customWidth="1"/>
    <col min="11532" max="11532" width="0" style="46" hidden="1" customWidth="1"/>
    <col min="11533" max="11539" width="4" style="46"/>
    <col min="11540" max="11540" width="6.140625" style="46" bestFit="1" customWidth="1"/>
    <col min="11541" max="11541" width="4" style="46"/>
    <col min="11542" max="11542" width="6.140625" style="46" bestFit="1" customWidth="1"/>
    <col min="11543" max="11765" width="4" style="46"/>
    <col min="11766" max="11766" width="4.140625" style="46" customWidth="1"/>
    <col min="11767" max="11767" width="4.85546875" style="46" customWidth="1"/>
    <col min="11768" max="11768" width="5" style="46" customWidth="1"/>
    <col min="11769" max="11777" width="4.140625" style="46" customWidth="1"/>
    <col min="11778" max="11778" width="4.42578125" style="46" customWidth="1"/>
    <col min="11779" max="11780" width="4.140625" style="46" customWidth="1"/>
    <col min="11781" max="11781" width="1.42578125" style="46" customWidth="1"/>
    <col min="11782" max="11786" width="3" style="46" customWidth="1"/>
    <col min="11787" max="11787" width="2.140625" style="46" customWidth="1"/>
    <col min="11788" max="11788" width="0" style="46" hidden="1" customWidth="1"/>
    <col min="11789" max="11795" width="4" style="46"/>
    <col min="11796" max="11796" width="6.140625" style="46" bestFit="1" customWidth="1"/>
    <col min="11797" max="11797" width="4" style="46"/>
    <col min="11798" max="11798" width="6.140625" style="46" bestFit="1" customWidth="1"/>
    <col min="11799" max="12021" width="4" style="46"/>
    <col min="12022" max="12022" width="4.140625" style="46" customWidth="1"/>
    <col min="12023" max="12023" width="4.85546875" style="46" customWidth="1"/>
    <col min="12024" max="12024" width="5" style="46" customWidth="1"/>
    <col min="12025" max="12033" width="4.140625" style="46" customWidth="1"/>
    <col min="12034" max="12034" width="4.42578125" style="46" customWidth="1"/>
    <col min="12035" max="12036" width="4.140625" style="46" customWidth="1"/>
    <col min="12037" max="12037" width="1.42578125" style="46" customWidth="1"/>
    <col min="12038" max="12042" width="3" style="46" customWidth="1"/>
    <col min="12043" max="12043" width="2.140625" style="46" customWidth="1"/>
    <col min="12044" max="12044" width="0" style="46" hidden="1" customWidth="1"/>
    <col min="12045" max="12051" width="4" style="46"/>
    <col min="12052" max="12052" width="6.140625" style="46" bestFit="1" customWidth="1"/>
    <col min="12053" max="12053" width="4" style="46"/>
    <col min="12054" max="12054" width="6.140625" style="46" bestFit="1" customWidth="1"/>
    <col min="12055" max="12277" width="4" style="46"/>
    <col min="12278" max="12278" width="4.140625" style="46" customWidth="1"/>
    <col min="12279" max="12279" width="4.85546875" style="46" customWidth="1"/>
    <col min="12280" max="12280" width="5" style="46" customWidth="1"/>
    <col min="12281" max="12289" width="4.140625" style="46" customWidth="1"/>
    <col min="12290" max="12290" width="4.42578125" style="46" customWidth="1"/>
    <col min="12291" max="12292" width="4.140625" style="46" customWidth="1"/>
    <col min="12293" max="12293" width="1.42578125" style="46" customWidth="1"/>
    <col min="12294" max="12298" width="3" style="46" customWidth="1"/>
    <col min="12299" max="12299" width="2.140625" style="46" customWidth="1"/>
    <col min="12300" max="12300" width="0" style="46" hidden="1" customWidth="1"/>
    <col min="12301" max="12307" width="4" style="46"/>
    <col min="12308" max="12308" width="6.140625" style="46" bestFit="1" customWidth="1"/>
    <col min="12309" max="12309" width="4" style="46"/>
    <col min="12310" max="12310" width="6.140625" style="46" bestFit="1" customWidth="1"/>
    <col min="12311" max="12533" width="4" style="46"/>
    <col min="12534" max="12534" width="4.140625" style="46" customWidth="1"/>
    <col min="12535" max="12535" width="4.85546875" style="46" customWidth="1"/>
    <col min="12536" max="12536" width="5" style="46" customWidth="1"/>
    <col min="12537" max="12545" width="4.140625" style="46" customWidth="1"/>
    <col min="12546" max="12546" width="4.42578125" style="46" customWidth="1"/>
    <col min="12547" max="12548" width="4.140625" style="46" customWidth="1"/>
    <col min="12549" max="12549" width="1.42578125" style="46" customWidth="1"/>
    <col min="12550" max="12554" width="3" style="46" customWidth="1"/>
    <col min="12555" max="12555" width="2.140625" style="46" customWidth="1"/>
    <col min="12556" max="12556" width="0" style="46" hidden="1" customWidth="1"/>
    <col min="12557" max="12563" width="4" style="46"/>
    <col min="12564" max="12564" width="6.140625" style="46" bestFit="1" customWidth="1"/>
    <col min="12565" max="12565" width="4" style="46"/>
    <col min="12566" max="12566" width="6.140625" style="46" bestFit="1" customWidth="1"/>
    <col min="12567" max="12789" width="4" style="46"/>
    <col min="12790" max="12790" width="4.140625" style="46" customWidth="1"/>
    <col min="12791" max="12791" width="4.85546875" style="46" customWidth="1"/>
    <col min="12792" max="12792" width="5" style="46" customWidth="1"/>
    <col min="12793" max="12801" width="4.140625" style="46" customWidth="1"/>
    <col min="12802" max="12802" width="4.42578125" style="46" customWidth="1"/>
    <col min="12803" max="12804" width="4.140625" style="46" customWidth="1"/>
    <col min="12805" max="12805" width="1.42578125" style="46" customWidth="1"/>
    <col min="12806" max="12810" width="3" style="46" customWidth="1"/>
    <col min="12811" max="12811" width="2.140625" style="46" customWidth="1"/>
    <col min="12812" max="12812" width="0" style="46" hidden="1" customWidth="1"/>
    <col min="12813" max="12819" width="4" style="46"/>
    <col min="12820" max="12820" width="6.140625" style="46" bestFit="1" customWidth="1"/>
    <col min="12821" max="12821" width="4" style="46"/>
    <col min="12822" max="12822" width="6.140625" style="46" bestFit="1" customWidth="1"/>
    <col min="12823" max="13045" width="4" style="46"/>
    <col min="13046" max="13046" width="4.140625" style="46" customWidth="1"/>
    <col min="13047" max="13047" width="4.85546875" style="46" customWidth="1"/>
    <col min="13048" max="13048" width="5" style="46" customWidth="1"/>
    <col min="13049" max="13057" width="4.140625" style="46" customWidth="1"/>
    <col min="13058" max="13058" width="4.42578125" style="46" customWidth="1"/>
    <col min="13059" max="13060" width="4.140625" style="46" customWidth="1"/>
    <col min="13061" max="13061" width="1.42578125" style="46" customWidth="1"/>
    <col min="13062" max="13066" width="3" style="46" customWidth="1"/>
    <col min="13067" max="13067" width="2.140625" style="46" customWidth="1"/>
    <col min="13068" max="13068" width="0" style="46" hidden="1" customWidth="1"/>
    <col min="13069" max="13075" width="4" style="46"/>
    <col min="13076" max="13076" width="6.140625" style="46" bestFit="1" customWidth="1"/>
    <col min="13077" max="13077" width="4" style="46"/>
    <col min="13078" max="13078" width="6.140625" style="46" bestFit="1" customWidth="1"/>
    <col min="13079" max="13301" width="4" style="46"/>
    <col min="13302" max="13302" width="4.140625" style="46" customWidth="1"/>
    <col min="13303" max="13303" width="4.85546875" style="46" customWidth="1"/>
    <col min="13304" max="13304" width="5" style="46" customWidth="1"/>
    <col min="13305" max="13313" width="4.140625" style="46" customWidth="1"/>
    <col min="13314" max="13314" width="4.42578125" style="46" customWidth="1"/>
    <col min="13315" max="13316" width="4.140625" style="46" customWidth="1"/>
    <col min="13317" max="13317" width="1.42578125" style="46" customWidth="1"/>
    <col min="13318" max="13322" width="3" style="46" customWidth="1"/>
    <col min="13323" max="13323" width="2.140625" style="46" customWidth="1"/>
    <col min="13324" max="13324" width="0" style="46" hidden="1" customWidth="1"/>
    <col min="13325" max="13331" width="4" style="46"/>
    <col min="13332" max="13332" width="6.140625" style="46" bestFit="1" customWidth="1"/>
    <col min="13333" max="13333" width="4" style="46"/>
    <col min="13334" max="13334" width="6.140625" style="46" bestFit="1" customWidth="1"/>
    <col min="13335" max="13557" width="4" style="46"/>
    <col min="13558" max="13558" width="4.140625" style="46" customWidth="1"/>
    <col min="13559" max="13559" width="4.85546875" style="46" customWidth="1"/>
    <col min="13560" max="13560" width="5" style="46" customWidth="1"/>
    <col min="13561" max="13569" width="4.140625" style="46" customWidth="1"/>
    <col min="13570" max="13570" width="4.42578125" style="46" customWidth="1"/>
    <col min="13571" max="13572" width="4.140625" style="46" customWidth="1"/>
    <col min="13573" max="13573" width="1.42578125" style="46" customWidth="1"/>
    <col min="13574" max="13578" width="3" style="46" customWidth="1"/>
    <col min="13579" max="13579" width="2.140625" style="46" customWidth="1"/>
    <col min="13580" max="13580" width="0" style="46" hidden="1" customWidth="1"/>
    <col min="13581" max="13587" width="4" style="46"/>
    <col min="13588" max="13588" width="6.140625" style="46" bestFit="1" customWidth="1"/>
    <col min="13589" max="13589" width="4" style="46"/>
    <col min="13590" max="13590" width="6.140625" style="46" bestFit="1" customWidth="1"/>
    <col min="13591" max="13813" width="4" style="46"/>
    <col min="13814" max="13814" width="4.140625" style="46" customWidth="1"/>
    <col min="13815" max="13815" width="4.85546875" style="46" customWidth="1"/>
    <col min="13816" max="13816" width="5" style="46" customWidth="1"/>
    <col min="13817" max="13825" width="4.140625" style="46" customWidth="1"/>
    <col min="13826" max="13826" width="4.42578125" style="46" customWidth="1"/>
    <col min="13827" max="13828" width="4.140625" style="46" customWidth="1"/>
    <col min="13829" max="13829" width="1.42578125" style="46" customWidth="1"/>
    <col min="13830" max="13834" width="3" style="46" customWidth="1"/>
    <col min="13835" max="13835" width="2.140625" style="46" customWidth="1"/>
    <col min="13836" max="13836" width="0" style="46" hidden="1" customWidth="1"/>
    <col min="13837" max="13843" width="4" style="46"/>
    <col min="13844" max="13844" width="6.140625" style="46" bestFit="1" customWidth="1"/>
    <col min="13845" max="13845" width="4" style="46"/>
    <col min="13846" max="13846" width="6.140625" style="46" bestFit="1" customWidth="1"/>
    <col min="13847" max="14069" width="4" style="46"/>
    <col min="14070" max="14070" width="4.140625" style="46" customWidth="1"/>
    <col min="14071" max="14071" width="4.85546875" style="46" customWidth="1"/>
    <col min="14072" max="14072" width="5" style="46" customWidth="1"/>
    <col min="14073" max="14081" width="4.140625" style="46" customWidth="1"/>
    <col min="14082" max="14082" width="4.42578125" style="46" customWidth="1"/>
    <col min="14083" max="14084" width="4.140625" style="46" customWidth="1"/>
    <col min="14085" max="14085" width="1.42578125" style="46" customWidth="1"/>
    <col min="14086" max="14090" width="3" style="46" customWidth="1"/>
    <col min="14091" max="14091" width="2.140625" style="46" customWidth="1"/>
    <col min="14092" max="14092" width="0" style="46" hidden="1" customWidth="1"/>
    <col min="14093" max="14099" width="4" style="46"/>
    <col min="14100" max="14100" width="6.140625" style="46" bestFit="1" customWidth="1"/>
    <col min="14101" max="14101" width="4" style="46"/>
    <col min="14102" max="14102" width="6.140625" style="46" bestFit="1" customWidth="1"/>
    <col min="14103" max="14325" width="4" style="46"/>
    <col min="14326" max="14326" width="4.140625" style="46" customWidth="1"/>
    <col min="14327" max="14327" width="4.85546875" style="46" customWidth="1"/>
    <col min="14328" max="14328" width="5" style="46" customWidth="1"/>
    <col min="14329" max="14337" width="4.140625" style="46" customWidth="1"/>
    <col min="14338" max="14338" width="4.42578125" style="46" customWidth="1"/>
    <col min="14339" max="14340" width="4.140625" style="46" customWidth="1"/>
    <col min="14341" max="14341" width="1.42578125" style="46" customWidth="1"/>
    <col min="14342" max="14346" width="3" style="46" customWidth="1"/>
    <col min="14347" max="14347" width="2.140625" style="46" customWidth="1"/>
    <col min="14348" max="14348" width="0" style="46" hidden="1" customWidth="1"/>
    <col min="14349" max="14355" width="4" style="46"/>
    <col min="14356" max="14356" width="6.140625" style="46" bestFit="1" customWidth="1"/>
    <col min="14357" max="14357" width="4" style="46"/>
    <col min="14358" max="14358" width="6.140625" style="46" bestFit="1" customWidth="1"/>
    <col min="14359" max="14581" width="4" style="46"/>
    <col min="14582" max="14582" width="4.140625" style="46" customWidth="1"/>
    <col min="14583" max="14583" width="4.85546875" style="46" customWidth="1"/>
    <col min="14584" max="14584" width="5" style="46" customWidth="1"/>
    <col min="14585" max="14593" width="4.140625" style="46" customWidth="1"/>
    <col min="14594" max="14594" width="4.42578125" style="46" customWidth="1"/>
    <col min="14595" max="14596" width="4.140625" style="46" customWidth="1"/>
    <col min="14597" max="14597" width="1.42578125" style="46" customWidth="1"/>
    <col min="14598" max="14602" width="3" style="46" customWidth="1"/>
    <col min="14603" max="14603" width="2.140625" style="46" customWidth="1"/>
    <col min="14604" max="14604" width="0" style="46" hidden="1" customWidth="1"/>
    <col min="14605" max="14611" width="4" style="46"/>
    <col min="14612" max="14612" width="6.140625" style="46" bestFit="1" customWidth="1"/>
    <col min="14613" max="14613" width="4" style="46"/>
    <col min="14614" max="14614" width="6.140625" style="46" bestFit="1" customWidth="1"/>
    <col min="14615" max="14837" width="4" style="46"/>
    <col min="14838" max="14838" width="4.140625" style="46" customWidth="1"/>
    <col min="14839" max="14839" width="4.85546875" style="46" customWidth="1"/>
    <col min="14840" max="14840" width="5" style="46" customWidth="1"/>
    <col min="14841" max="14849" width="4.140625" style="46" customWidth="1"/>
    <col min="14850" max="14850" width="4.42578125" style="46" customWidth="1"/>
    <col min="14851" max="14852" width="4.140625" style="46" customWidth="1"/>
    <col min="14853" max="14853" width="1.42578125" style="46" customWidth="1"/>
    <col min="14854" max="14858" width="3" style="46" customWidth="1"/>
    <col min="14859" max="14859" width="2.140625" style="46" customWidth="1"/>
    <col min="14860" max="14860" width="0" style="46" hidden="1" customWidth="1"/>
    <col min="14861" max="14867" width="4" style="46"/>
    <col min="14868" max="14868" width="6.140625" style="46" bestFit="1" customWidth="1"/>
    <col min="14869" max="14869" width="4" style="46"/>
    <col min="14870" max="14870" width="6.140625" style="46" bestFit="1" customWidth="1"/>
    <col min="14871" max="15093" width="4" style="46"/>
    <col min="15094" max="15094" width="4.140625" style="46" customWidth="1"/>
    <col min="15095" max="15095" width="4.85546875" style="46" customWidth="1"/>
    <col min="15096" max="15096" width="5" style="46" customWidth="1"/>
    <col min="15097" max="15105" width="4.140625" style="46" customWidth="1"/>
    <col min="15106" max="15106" width="4.42578125" style="46" customWidth="1"/>
    <col min="15107" max="15108" width="4.140625" style="46" customWidth="1"/>
    <col min="15109" max="15109" width="1.42578125" style="46" customWidth="1"/>
    <col min="15110" max="15114" width="3" style="46" customWidth="1"/>
    <col min="15115" max="15115" width="2.140625" style="46" customWidth="1"/>
    <col min="15116" max="15116" width="0" style="46" hidden="1" customWidth="1"/>
    <col min="15117" max="15123" width="4" style="46"/>
    <col min="15124" max="15124" width="6.140625" style="46" bestFit="1" customWidth="1"/>
    <col min="15125" max="15125" width="4" style="46"/>
    <col min="15126" max="15126" width="6.140625" style="46" bestFit="1" customWidth="1"/>
    <col min="15127" max="15349" width="4" style="46"/>
    <col min="15350" max="15350" width="4.140625" style="46" customWidth="1"/>
    <col min="15351" max="15351" width="4.85546875" style="46" customWidth="1"/>
    <col min="15352" max="15352" width="5" style="46" customWidth="1"/>
    <col min="15353" max="15361" width="4.140625" style="46" customWidth="1"/>
    <col min="15362" max="15362" width="4.42578125" style="46" customWidth="1"/>
    <col min="15363" max="15364" width="4.140625" style="46" customWidth="1"/>
    <col min="15365" max="15365" width="1.42578125" style="46" customWidth="1"/>
    <col min="15366" max="15370" width="3" style="46" customWidth="1"/>
    <col min="15371" max="15371" width="2.140625" style="46" customWidth="1"/>
    <col min="15372" max="15372" width="0" style="46" hidden="1" customWidth="1"/>
    <col min="15373" max="15379" width="4" style="46"/>
    <col min="15380" max="15380" width="6.140625" style="46" bestFit="1" customWidth="1"/>
    <col min="15381" max="15381" width="4" style="46"/>
    <col min="15382" max="15382" width="6.140625" style="46" bestFit="1" customWidth="1"/>
    <col min="15383" max="15605" width="4" style="46"/>
    <col min="15606" max="15606" width="4.140625" style="46" customWidth="1"/>
    <col min="15607" max="15607" width="4.85546875" style="46" customWidth="1"/>
    <col min="15608" max="15608" width="5" style="46" customWidth="1"/>
    <col min="15609" max="15617" width="4.140625" style="46" customWidth="1"/>
    <col min="15618" max="15618" width="4.42578125" style="46" customWidth="1"/>
    <col min="15619" max="15620" width="4.140625" style="46" customWidth="1"/>
    <col min="15621" max="15621" width="1.42578125" style="46" customWidth="1"/>
    <col min="15622" max="15626" width="3" style="46" customWidth="1"/>
    <col min="15627" max="15627" width="2.140625" style="46" customWidth="1"/>
    <col min="15628" max="15628" width="0" style="46" hidden="1" customWidth="1"/>
    <col min="15629" max="15635" width="4" style="46"/>
    <col min="15636" max="15636" width="6.140625" style="46" bestFit="1" customWidth="1"/>
    <col min="15637" max="15637" width="4" style="46"/>
    <col min="15638" max="15638" width="6.140625" style="46" bestFit="1" customWidth="1"/>
    <col min="15639" max="15861" width="4" style="46"/>
    <col min="15862" max="15862" width="4.140625" style="46" customWidth="1"/>
    <col min="15863" max="15863" width="4.85546875" style="46" customWidth="1"/>
    <col min="15864" max="15864" width="5" style="46" customWidth="1"/>
    <col min="15865" max="15873" width="4.140625" style="46" customWidth="1"/>
    <col min="15874" max="15874" width="4.42578125" style="46" customWidth="1"/>
    <col min="15875" max="15876" width="4.140625" style="46" customWidth="1"/>
    <col min="15877" max="15877" width="1.42578125" style="46" customWidth="1"/>
    <col min="15878" max="15882" width="3" style="46" customWidth="1"/>
    <col min="15883" max="15883" width="2.140625" style="46" customWidth="1"/>
    <col min="15884" max="15884" width="0" style="46" hidden="1" customWidth="1"/>
    <col min="15885" max="15891" width="4" style="46"/>
    <col min="15892" max="15892" width="6.140625" style="46" bestFit="1" customWidth="1"/>
    <col min="15893" max="15893" width="4" style="46"/>
    <col min="15894" max="15894" width="6.140625" style="46" bestFit="1" customWidth="1"/>
    <col min="15895" max="16117" width="4" style="46"/>
    <col min="16118" max="16118" width="4.140625" style="46" customWidth="1"/>
    <col min="16119" max="16119" width="4.85546875" style="46" customWidth="1"/>
    <col min="16120" max="16120" width="5" style="46" customWidth="1"/>
    <col min="16121" max="16129" width="4.140625" style="46" customWidth="1"/>
    <col min="16130" max="16130" width="4.42578125" style="46" customWidth="1"/>
    <col min="16131" max="16132" width="4.140625" style="46" customWidth="1"/>
    <col min="16133" max="16133" width="1.42578125" style="46" customWidth="1"/>
    <col min="16134" max="16138" width="3" style="46" customWidth="1"/>
    <col min="16139" max="16139" width="2.140625" style="46" customWidth="1"/>
    <col min="16140" max="16140" width="0" style="46" hidden="1" customWidth="1"/>
    <col min="16141" max="16147" width="4" style="46"/>
    <col min="16148" max="16148" width="6.140625" style="46" bestFit="1" customWidth="1"/>
    <col min="16149" max="16149" width="4" style="46"/>
    <col min="16150" max="16150" width="6.140625" style="46" bestFit="1" customWidth="1"/>
    <col min="16151" max="16384" width="4" style="46"/>
  </cols>
  <sheetData>
    <row r="1" spans="1:24" ht="40.15" customHeight="1">
      <c r="A1" s="395" t="s">
        <v>201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59"/>
    </row>
    <row r="2" spans="1:24" ht="25.1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9" t="s">
        <v>36</v>
      </c>
      <c r="S2" s="64"/>
      <c r="T2" s="64"/>
      <c r="U2" s="64"/>
      <c r="V2" s="64"/>
      <c r="W2" s="64"/>
      <c r="X2" s="59"/>
    </row>
    <row r="3" spans="1:24" ht="68.45" customHeight="1">
      <c r="A3" s="396" t="s">
        <v>35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59"/>
    </row>
    <row r="4" spans="1:24" s="1" customFormat="1" ht="8.25" customHeight="1">
      <c r="A4" s="388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97"/>
      <c r="X4" s="72"/>
    </row>
    <row r="5" spans="1:24" ht="16.5" customHeight="1">
      <c r="A5" s="398" t="s">
        <v>0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59"/>
    </row>
    <row r="6" spans="1:24" s="1" customFormat="1" ht="8.25" customHeight="1" thickBot="1">
      <c r="A6" s="388"/>
      <c r="B6" s="362"/>
      <c r="C6" s="362"/>
      <c r="D6" s="388"/>
      <c r="E6" s="388"/>
      <c r="F6" s="388"/>
      <c r="G6" s="388"/>
      <c r="H6" s="388"/>
      <c r="I6" s="388"/>
      <c r="J6" s="388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91"/>
      <c r="X6" s="72"/>
    </row>
    <row r="7" spans="1:24" ht="18.600000000000001" customHeight="1" thickBot="1">
      <c r="A7" s="2">
        <v>1</v>
      </c>
      <c r="B7" s="348" t="s">
        <v>23</v>
      </c>
      <c r="C7" s="348"/>
      <c r="D7" s="400" t="s">
        <v>278</v>
      </c>
      <c r="E7" s="401"/>
      <c r="F7" s="401"/>
      <c r="G7" s="401"/>
      <c r="H7" s="401"/>
      <c r="I7" s="401"/>
      <c r="J7" s="402"/>
      <c r="K7" s="348"/>
      <c r="L7" s="348"/>
      <c r="M7" s="41"/>
      <c r="N7" s="7"/>
      <c r="O7" s="403"/>
      <c r="P7" s="403"/>
      <c r="Q7" s="403"/>
      <c r="R7" s="403"/>
      <c r="S7" s="403"/>
      <c r="T7" s="403"/>
      <c r="U7" s="403"/>
      <c r="V7" s="404"/>
      <c r="W7" s="404"/>
      <c r="X7" s="59"/>
    </row>
    <row r="8" spans="1:24" s="1" customFormat="1" ht="8.25" customHeight="1" thickBot="1">
      <c r="A8" s="388"/>
      <c r="B8" s="363"/>
      <c r="C8" s="363"/>
      <c r="D8" s="362"/>
      <c r="E8" s="362"/>
      <c r="F8" s="362"/>
      <c r="G8" s="362"/>
      <c r="H8" s="362"/>
      <c r="I8" s="362"/>
      <c r="J8" s="362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4"/>
      <c r="X8" s="72"/>
    </row>
    <row r="9" spans="1:24" ht="27" customHeight="1" thickBot="1">
      <c r="A9" s="2">
        <v>2</v>
      </c>
      <c r="B9" s="379" t="s">
        <v>38</v>
      </c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78" t="s">
        <v>37</v>
      </c>
      <c r="N9" s="378"/>
      <c r="O9" s="378"/>
      <c r="P9" s="312">
        <v>1</v>
      </c>
      <c r="Q9" s="70"/>
      <c r="R9" s="378" t="s">
        <v>34</v>
      </c>
      <c r="S9" s="378"/>
      <c r="T9" s="70"/>
      <c r="U9" s="376">
        <v>2023</v>
      </c>
      <c r="V9" s="377"/>
      <c r="W9" s="377"/>
      <c r="X9" s="59"/>
    </row>
    <row r="10" spans="1:24" s="1" customFormat="1" ht="8.25" customHeight="1" thickBot="1">
      <c r="A10" s="388"/>
      <c r="B10" s="363"/>
      <c r="C10" s="363"/>
      <c r="D10" s="363"/>
      <c r="E10" s="363"/>
      <c r="F10" s="363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90"/>
      <c r="X10" s="72"/>
    </row>
    <row r="11" spans="1:24" ht="36" customHeight="1" thickBot="1">
      <c r="A11" s="2">
        <v>3</v>
      </c>
      <c r="B11" s="392" t="s">
        <v>1</v>
      </c>
      <c r="C11" s="392"/>
      <c r="D11" s="392"/>
      <c r="E11" s="392"/>
      <c r="F11" s="392"/>
      <c r="G11" s="393" t="s">
        <v>263</v>
      </c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59"/>
    </row>
    <row r="12" spans="1:24" s="1" customFormat="1" ht="8.25" customHeight="1" thickBot="1">
      <c r="A12" s="362"/>
      <c r="B12" s="363"/>
      <c r="C12" s="363"/>
      <c r="D12" s="363"/>
      <c r="E12" s="363"/>
      <c r="F12" s="363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91"/>
      <c r="X12" s="72"/>
    </row>
    <row r="13" spans="1:24" s="1" customFormat="1" ht="19.899999999999999" customHeight="1" thickBot="1">
      <c r="A13" s="71">
        <v>4</v>
      </c>
      <c r="B13" s="7" t="s">
        <v>39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72"/>
    </row>
    <row r="14" spans="1:24" s="1" customFormat="1" ht="19.899999999999999" customHeight="1" thickBot="1">
      <c r="A14" s="55"/>
      <c r="B14" s="381" t="s">
        <v>40</v>
      </c>
      <c r="C14" s="381"/>
      <c r="D14" s="381"/>
      <c r="E14" s="381"/>
      <c r="F14" s="381"/>
      <c r="G14" s="67"/>
      <c r="H14" s="382" t="s">
        <v>41</v>
      </c>
      <c r="I14" s="381"/>
      <c r="J14" s="381"/>
      <c r="K14" s="381"/>
      <c r="L14" s="381"/>
      <c r="M14" s="381"/>
      <c r="N14" s="381"/>
      <c r="O14" s="67"/>
      <c r="P14" s="55"/>
      <c r="Q14" s="55"/>
      <c r="R14" s="55"/>
      <c r="S14" s="55"/>
      <c r="T14" s="55"/>
      <c r="U14" s="55"/>
      <c r="V14" s="55"/>
      <c r="W14" s="55"/>
      <c r="X14" s="72"/>
    </row>
    <row r="15" spans="1:24" s="1" customFormat="1" ht="8.25" customHeight="1" thickBo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72"/>
    </row>
    <row r="16" spans="1:24" ht="20.45" customHeight="1" thickBot="1">
      <c r="A16" s="3">
        <v>4</v>
      </c>
      <c r="B16" s="7" t="s">
        <v>19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40" t="s">
        <v>2</v>
      </c>
      <c r="O16" s="40"/>
      <c r="P16" s="40"/>
      <c r="Q16" s="40"/>
      <c r="R16" s="40"/>
      <c r="S16" s="42"/>
      <c r="T16" s="40"/>
      <c r="U16" s="405" t="s">
        <v>3</v>
      </c>
      <c r="V16" s="405"/>
      <c r="W16" s="86" t="s">
        <v>25</v>
      </c>
      <c r="X16" s="59"/>
    </row>
    <row r="17" spans="1:24" s="1" customFormat="1" ht="8.25" customHeight="1">
      <c r="A17" s="362"/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4"/>
      <c r="X17" s="72"/>
    </row>
    <row r="18" spans="1:24" ht="26.45" customHeight="1">
      <c r="A18" s="40"/>
      <c r="B18" s="40"/>
      <c r="C18" s="40"/>
      <c r="D18" s="40"/>
      <c r="E18" s="40"/>
      <c r="F18" s="75" t="s">
        <v>4</v>
      </c>
      <c r="G18" s="75"/>
      <c r="H18" s="29"/>
      <c r="I18" s="75"/>
      <c r="J18" s="76"/>
      <c r="K18" s="385" t="s">
        <v>42</v>
      </c>
      <c r="L18" s="386"/>
      <c r="M18" s="386"/>
      <c r="N18" s="387"/>
      <c r="O18" s="76"/>
      <c r="P18" s="75"/>
      <c r="Q18" s="75"/>
      <c r="R18" s="77" t="s">
        <v>5</v>
      </c>
      <c r="S18" s="77"/>
      <c r="T18" s="77"/>
      <c r="U18" s="77"/>
      <c r="V18" s="77"/>
      <c r="W18" s="87"/>
      <c r="X18" s="59"/>
    </row>
    <row r="19" spans="1:24" s="1" customFormat="1" ht="19.149999999999999" customHeight="1" thickBot="1">
      <c r="A19" s="365"/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72"/>
    </row>
    <row r="20" spans="1:24" ht="30.6" customHeight="1" thickBot="1">
      <c r="A20" s="2">
        <v>5</v>
      </c>
      <c r="B20" s="369" t="s">
        <v>20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59"/>
    </row>
    <row r="21" spans="1:24" ht="17.25" customHeight="1">
      <c r="A21" s="29"/>
      <c r="B21" s="54" t="s">
        <v>6</v>
      </c>
      <c r="C21" s="380" t="s">
        <v>26</v>
      </c>
      <c r="D21" s="380"/>
      <c r="E21" s="32"/>
      <c r="F21" s="32"/>
      <c r="G21" s="32"/>
      <c r="H21" s="32"/>
      <c r="I21" s="32"/>
      <c r="J21" s="30"/>
      <c r="K21" s="33"/>
      <c r="L21" s="28"/>
      <c r="M21" s="38" t="s">
        <v>7</v>
      </c>
      <c r="N21" s="29" t="s">
        <v>27</v>
      </c>
      <c r="O21" s="31"/>
      <c r="P21" s="34"/>
      <c r="Q21" s="4"/>
      <c r="R21" s="35"/>
      <c r="S21" s="35"/>
      <c r="T21" s="36"/>
      <c r="U21" s="383"/>
      <c r="V21" s="384"/>
      <c r="W21" s="27"/>
      <c r="X21" s="59"/>
    </row>
    <row r="22" spans="1:24" s="1" customFormat="1" ht="8.25" customHeight="1" thickBot="1">
      <c r="A22" s="363"/>
      <c r="B22" s="362"/>
      <c r="C22" s="363"/>
      <c r="D22" s="363"/>
      <c r="E22" s="362"/>
      <c r="F22" s="362"/>
      <c r="G22" s="362"/>
      <c r="H22" s="362"/>
      <c r="I22" s="362"/>
      <c r="J22" s="362"/>
      <c r="K22" s="362"/>
      <c r="L22" s="363"/>
      <c r="M22" s="362"/>
      <c r="N22" s="363"/>
      <c r="O22" s="363"/>
      <c r="P22" s="363"/>
      <c r="Q22" s="363"/>
      <c r="R22" s="363"/>
      <c r="S22" s="363"/>
      <c r="T22" s="363"/>
      <c r="U22" s="363"/>
      <c r="V22" s="363"/>
      <c r="W22" s="364"/>
      <c r="X22" s="72"/>
    </row>
    <row r="23" spans="1:24" s="5" customFormat="1" ht="21.6" customHeight="1" thickBot="1">
      <c r="A23" s="2">
        <v>6</v>
      </c>
      <c r="B23" s="372" t="s">
        <v>28</v>
      </c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70"/>
      <c r="X23" s="84"/>
    </row>
    <row r="24" spans="1:24" s="1" customFormat="1" ht="8.25" customHeight="1">
      <c r="A24" s="362"/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4"/>
      <c r="X24" s="72"/>
    </row>
    <row r="25" spans="1:24" ht="21" customHeight="1">
      <c r="A25" s="65" t="s">
        <v>6</v>
      </c>
      <c r="B25" s="370" t="s">
        <v>29</v>
      </c>
      <c r="C25" s="370"/>
      <c r="D25" s="370"/>
      <c r="E25" s="370"/>
      <c r="F25" s="370"/>
      <c r="G25" s="370"/>
      <c r="H25" s="73"/>
      <c r="I25" s="74"/>
      <c r="J25" s="74"/>
      <c r="K25" s="74"/>
      <c r="L25" s="39" t="s">
        <v>7</v>
      </c>
      <c r="M25" s="370" t="s">
        <v>30</v>
      </c>
      <c r="N25" s="370"/>
      <c r="O25" s="370"/>
      <c r="P25" s="370"/>
      <c r="Q25" s="370"/>
      <c r="R25" s="370"/>
      <c r="S25" s="370"/>
      <c r="T25" s="370"/>
      <c r="U25" s="370"/>
      <c r="V25" s="370"/>
      <c r="W25" s="88"/>
      <c r="X25" s="59"/>
    </row>
    <row r="26" spans="1:24" s="1" customFormat="1" ht="8.25" customHeight="1" thickBot="1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4"/>
      <c r="X26" s="72"/>
    </row>
    <row r="27" spans="1:24" ht="24" customHeight="1" thickBot="1">
      <c r="A27" s="2">
        <v>8</v>
      </c>
      <c r="B27" s="368" t="s">
        <v>8</v>
      </c>
      <c r="C27" s="368"/>
      <c r="D27" s="373" t="s">
        <v>264</v>
      </c>
      <c r="E27" s="374"/>
      <c r="F27" s="375"/>
      <c r="G27" s="7"/>
      <c r="H27" s="29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15"/>
      <c r="W27" s="415"/>
      <c r="X27" s="59"/>
    </row>
    <row r="28" spans="1:24" ht="10.15" customHeight="1" thickBot="1">
      <c r="A28" s="29"/>
      <c r="B28" s="56"/>
      <c r="C28" s="56"/>
      <c r="D28" s="29"/>
      <c r="E28" s="29"/>
      <c r="F28" s="29"/>
      <c r="G28" s="7"/>
      <c r="H28" s="29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59"/>
    </row>
    <row r="29" spans="1:24" ht="39" customHeight="1" thickBot="1">
      <c r="A29" s="2">
        <v>9</v>
      </c>
      <c r="B29" s="419" t="s">
        <v>202</v>
      </c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1"/>
      <c r="N29" s="416"/>
      <c r="O29" s="417"/>
      <c r="P29" s="417"/>
      <c r="Q29" s="417"/>
      <c r="R29" s="417"/>
      <c r="S29" s="417"/>
      <c r="T29" s="417"/>
      <c r="U29" s="417"/>
      <c r="V29" s="418"/>
      <c r="W29" s="68"/>
      <c r="X29" s="59"/>
    </row>
    <row r="30" spans="1:24" s="1" customFormat="1" ht="8.25" customHeight="1" thickBot="1">
      <c r="A30" s="388"/>
      <c r="B30" s="363"/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</row>
    <row r="31" spans="1:24" s="5" customFormat="1" ht="15" customHeight="1" thickBot="1">
      <c r="A31" s="406" t="s">
        <v>86</v>
      </c>
      <c r="B31" s="407"/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407"/>
      <c r="V31" s="407"/>
      <c r="W31" s="407"/>
      <c r="X31" s="84"/>
    </row>
    <row r="32" spans="1:24" ht="12" customHeight="1">
      <c r="A32" s="408" t="s">
        <v>9</v>
      </c>
      <c r="B32" s="408"/>
      <c r="C32" s="81" t="s">
        <v>47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59"/>
    </row>
    <row r="33" spans="1:24" ht="19.899999999999999" customHeight="1">
      <c r="A33" s="352" t="s">
        <v>43</v>
      </c>
      <c r="B33" s="353"/>
      <c r="C33" s="409" t="s">
        <v>48</v>
      </c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366">
        <f>'НР к графам Прилож.'!G24</f>
        <v>11863762</v>
      </c>
      <c r="R33" s="367"/>
      <c r="S33" s="367"/>
      <c r="T33" s="367"/>
      <c r="U33" s="367"/>
      <c r="V33" s="367"/>
      <c r="W33" s="367"/>
      <c r="X33" s="59"/>
    </row>
    <row r="34" spans="1:24" s="1" customFormat="1" ht="8.25" customHeight="1">
      <c r="A34" s="362"/>
      <c r="B34" s="362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88"/>
      <c r="R34" s="388"/>
      <c r="S34" s="388"/>
      <c r="T34" s="388"/>
      <c r="U34" s="388"/>
      <c r="V34" s="388"/>
      <c r="W34" s="397"/>
      <c r="X34" s="72"/>
    </row>
    <row r="35" spans="1:24" ht="30" customHeight="1">
      <c r="A35" s="412"/>
      <c r="B35" s="412"/>
      <c r="C35" s="83" t="s">
        <v>31</v>
      </c>
      <c r="D35" s="370" t="s">
        <v>49</v>
      </c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1"/>
      <c r="Q35" s="358"/>
      <c r="R35" s="359"/>
      <c r="S35" s="359"/>
      <c r="T35" s="359"/>
      <c r="U35" s="359"/>
      <c r="V35" s="359"/>
      <c r="W35" s="359"/>
      <c r="X35" s="59"/>
    </row>
    <row r="36" spans="1:24" s="1" customFormat="1" ht="8.25" customHeight="1">
      <c r="A36" s="365"/>
      <c r="B36" s="365"/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72"/>
    </row>
    <row r="37" spans="1:24" s="1" customFormat="1" ht="18.600000000000001" customHeight="1">
      <c r="A37" s="352" t="s">
        <v>44</v>
      </c>
      <c r="B37" s="353"/>
      <c r="C37" s="409" t="s">
        <v>50</v>
      </c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10">
        <f>Зарплата!M29</f>
        <v>4018686</v>
      </c>
      <c r="R37" s="411"/>
      <c r="S37" s="411"/>
      <c r="T37" s="411"/>
      <c r="U37" s="411"/>
      <c r="V37" s="411"/>
      <c r="W37" s="411"/>
      <c r="X37" s="72"/>
    </row>
    <row r="38" spans="1:24" s="1" customFormat="1" ht="8.2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72"/>
    </row>
    <row r="39" spans="1:24" ht="26.45" customHeight="1">
      <c r="A39" s="352" t="s">
        <v>45</v>
      </c>
      <c r="B39" s="353"/>
      <c r="C39" s="409" t="s">
        <v>51</v>
      </c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13" cm="1">
        <f t="array" ref="Q39">'НР к 913.00.003'!B13:B13</f>
        <v>11</v>
      </c>
      <c r="R39" s="414"/>
      <c r="S39" s="414"/>
      <c r="T39" s="414"/>
      <c r="U39" s="414"/>
      <c r="V39" s="414"/>
      <c r="W39" s="414"/>
      <c r="X39" s="59"/>
    </row>
    <row r="40" spans="1:24" ht="8.25" customHeight="1" thickBot="1">
      <c r="A40" s="56"/>
      <c r="B40" s="56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2"/>
      <c r="R40" s="52"/>
      <c r="S40" s="52"/>
      <c r="T40" s="52"/>
      <c r="U40" s="52"/>
      <c r="V40" s="52"/>
      <c r="W40" s="52"/>
      <c r="X40" s="59"/>
    </row>
    <row r="41" spans="1:24" ht="18.600000000000001" customHeight="1" thickBot="1">
      <c r="A41" s="56"/>
      <c r="B41" s="56"/>
      <c r="C41" s="53"/>
      <c r="D41" s="37" t="s">
        <v>31</v>
      </c>
      <c r="E41" s="369" t="s">
        <v>52</v>
      </c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66"/>
      <c r="Q41" s="366">
        <f>'НР к 913.00.003'!E13</f>
        <v>2</v>
      </c>
      <c r="R41" s="367"/>
      <c r="S41" s="367"/>
      <c r="T41" s="367"/>
      <c r="U41" s="367"/>
      <c r="V41" s="367"/>
      <c r="W41" s="367"/>
      <c r="X41" s="59"/>
    </row>
    <row r="42" spans="1:24" ht="8.25" customHeight="1" thickBot="1">
      <c r="A42" s="368"/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59"/>
    </row>
    <row r="43" spans="1:24" ht="16.899999999999999" customHeight="1" thickBot="1">
      <c r="A43" s="56"/>
      <c r="B43" s="56"/>
      <c r="C43" s="53"/>
      <c r="D43" s="37" t="s">
        <v>32</v>
      </c>
      <c r="E43" s="369" t="s">
        <v>53</v>
      </c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1"/>
      <c r="Q43" s="366">
        <f>'НР к 913.00.003'!F13</f>
        <v>0</v>
      </c>
      <c r="R43" s="367"/>
      <c r="S43" s="367"/>
      <c r="T43" s="367"/>
      <c r="U43" s="367"/>
      <c r="V43" s="367"/>
      <c r="W43" s="367"/>
      <c r="X43" s="59"/>
    </row>
    <row r="44" spans="1:24" s="1" customFormat="1" ht="8.25" customHeight="1">
      <c r="A44" s="365"/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72"/>
    </row>
    <row r="45" spans="1:24" ht="26.45" customHeight="1">
      <c r="A45" s="352" t="s">
        <v>46</v>
      </c>
      <c r="B45" s="353"/>
      <c r="C45" s="354" t="s">
        <v>54</v>
      </c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66">
        <f>Приложение!AN55</f>
        <v>496422.88024645136</v>
      </c>
      <c r="R45" s="367"/>
      <c r="S45" s="367"/>
      <c r="T45" s="367"/>
      <c r="U45" s="367"/>
      <c r="V45" s="367"/>
      <c r="W45" s="367"/>
      <c r="X45" s="59"/>
    </row>
    <row r="46" spans="1:24" ht="9" customHeight="1">
      <c r="A46" s="56"/>
      <c r="B46" s="56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78"/>
      <c r="R46" s="60"/>
      <c r="S46" s="60"/>
      <c r="T46" s="60"/>
      <c r="U46" s="60"/>
      <c r="V46" s="60"/>
      <c r="W46" s="60"/>
      <c r="X46" s="59"/>
    </row>
    <row r="47" spans="1:24" ht="18" customHeight="1">
      <c r="A47" s="356" t="s">
        <v>55</v>
      </c>
      <c r="B47" s="356"/>
      <c r="C47" s="356"/>
      <c r="D47" s="356"/>
      <c r="E47" s="356"/>
      <c r="F47" s="356"/>
      <c r="G47" s="356"/>
      <c r="H47" s="356"/>
      <c r="I47" s="356"/>
      <c r="J47" s="356"/>
      <c r="K47" s="356"/>
      <c r="L47" s="356"/>
      <c r="M47" s="356"/>
      <c r="N47" s="356"/>
      <c r="O47" s="356"/>
      <c r="P47" s="356"/>
      <c r="Q47" s="356"/>
      <c r="R47" s="356"/>
      <c r="S47" s="356"/>
      <c r="T47" s="356"/>
      <c r="U47" s="356"/>
      <c r="V47" s="356"/>
      <c r="W47" s="356"/>
      <c r="X47" s="59"/>
    </row>
    <row r="48" spans="1:24" ht="12" customHeight="1">
      <c r="A48" s="360" t="s">
        <v>9</v>
      </c>
      <c r="B48" s="360"/>
      <c r="C48" s="361" t="s">
        <v>21</v>
      </c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59"/>
    </row>
    <row r="49" spans="1:24" ht="26.45" customHeight="1">
      <c r="A49" s="352" t="s">
        <v>62</v>
      </c>
      <c r="B49" s="353"/>
      <c r="C49" s="357" t="s">
        <v>56</v>
      </c>
      <c r="D49" s="357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8"/>
      <c r="R49" s="359"/>
      <c r="S49" s="359"/>
      <c r="T49" s="359"/>
      <c r="U49" s="359"/>
      <c r="V49" s="359"/>
      <c r="W49" s="359"/>
      <c r="X49" s="59"/>
    </row>
    <row r="50" spans="1:24" ht="8.25" customHeight="1">
      <c r="A50" s="348"/>
      <c r="B50" s="348"/>
      <c r="C50" s="348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/>
      <c r="X50" s="59"/>
    </row>
    <row r="51" spans="1:24" ht="16.149999999999999" customHeight="1">
      <c r="A51" s="7"/>
      <c r="B51" s="82" t="s">
        <v>10</v>
      </c>
      <c r="C51" s="355" t="s">
        <v>58</v>
      </c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79"/>
      <c r="Q51" s="350">
        <f>'НР к 913.00.005, 913.00.006'!H10</f>
        <v>0</v>
      </c>
      <c r="R51" s="351"/>
      <c r="S51" s="351"/>
      <c r="T51" s="351"/>
      <c r="U51" s="351"/>
      <c r="V51" s="351"/>
      <c r="W51" s="351"/>
      <c r="X51" s="59"/>
    </row>
    <row r="52" spans="1:24" ht="8.25" customHeight="1">
      <c r="A52" s="348" t="s">
        <v>11</v>
      </c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59"/>
    </row>
    <row r="53" spans="1:24" ht="15" customHeight="1">
      <c r="A53" s="7"/>
      <c r="B53" s="82" t="s">
        <v>12</v>
      </c>
      <c r="C53" s="355" t="s">
        <v>59</v>
      </c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79"/>
      <c r="Q53" s="350">
        <f>'НР к 913.00.005, 913.00.006'!H11</f>
        <v>0</v>
      </c>
      <c r="R53" s="351"/>
      <c r="S53" s="351"/>
      <c r="T53" s="351"/>
      <c r="U53" s="351"/>
      <c r="V53" s="351"/>
      <c r="W53" s="351"/>
      <c r="X53" s="59"/>
    </row>
    <row r="54" spans="1:24" ht="8.25" customHeight="1">
      <c r="A54" s="348"/>
      <c r="B54" s="348"/>
      <c r="C54" s="348"/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59"/>
    </row>
    <row r="55" spans="1:24" ht="15.6" customHeight="1">
      <c r="A55" s="7"/>
      <c r="B55" s="82" t="s">
        <v>13</v>
      </c>
      <c r="C55" s="349" t="s">
        <v>60</v>
      </c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  <c r="O55" s="349"/>
      <c r="P55" s="80"/>
      <c r="Q55" s="350">
        <f>'НР к 913.00.005, 913.00.006'!H61</f>
        <v>0</v>
      </c>
      <c r="R55" s="351"/>
      <c r="S55" s="351"/>
      <c r="T55" s="351"/>
      <c r="U55" s="351"/>
      <c r="V55" s="351"/>
      <c r="W55" s="351"/>
      <c r="X55" s="59"/>
    </row>
    <row r="56" spans="1:24" ht="8.25" customHeight="1">
      <c r="A56" s="348"/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59"/>
    </row>
    <row r="57" spans="1:24" ht="26.45" customHeight="1">
      <c r="A57" s="352" t="s">
        <v>63</v>
      </c>
      <c r="B57" s="353"/>
      <c r="C57" s="354" t="s">
        <v>57</v>
      </c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0">
        <f>'НР к 913.00.005, 913.00.006'!H69</f>
        <v>0</v>
      </c>
      <c r="R57" s="351"/>
      <c r="S57" s="351"/>
      <c r="T57" s="351"/>
      <c r="U57" s="351"/>
      <c r="V57" s="351"/>
      <c r="W57" s="351"/>
      <c r="X57" s="59"/>
    </row>
    <row r="58" spans="1:24" ht="8.25" customHeight="1" thickBot="1">
      <c r="A58" s="56"/>
      <c r="B58" s="56"/>
      <c r="C58" s="53"/>
      <c r="D58" s="58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3"/>
      <c r="Q58" s="60"/>
      <c r="R58" s="60"/>
      <c r="S58" s="60"/>
      <c r="T58" s="60"/>
      <c r="U58" s="60"/>
      <c r="V58" s="60"/>
      <c r="W58" s="60"/>
      <c r="X58" s="59"/>
    </row>
    <row r="59" spans="1:24" s="6" customFormat="1" ht="17.45" customHeight="1" thickBot="1">
      <c r="A59" s="345" t="s">
        <v>61</v>
      </c>
      <c r="B59" s="346"/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7"/>
      <c r="Q59" s="346"/>
      <c r="R59" s="346"/>
      <c r="S59" s="346"/>
      <c r="T59" s="346"/>
      <c r="U59" s="346"/>
      <c r="V59" s="346"/>
      <c r="W59" s="346"/>
      <c r="X59" s="85"/>
    </row>
    <row r="60" spans="1:2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2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2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2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2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1:16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6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6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16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6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1:16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1:16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1:1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1:16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6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6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6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6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</sheetData>
  <mergeCells count="85">
    <mergeCell ref="I27:W27"/>
    <mergeCell ref="A33:B33"/>
    <mergeCell ref="N29:V29"/>
    <mergeCell ref="B29:M29"/>
    <mergeCell ref="D35:P35"/>
    <mergeCell ref="A30:W30"/>
    <mergeCell ref="U16:V16"/>
    <mergeCell ref="A39:B39"/>
    <mergeCell ref="A31:W31"/>
    <mergeCell ref="A32:B32"/>
    <mergeCell ref="C39:P39"/>
    <mergeCell ref="C33:P33"/>
    <mergeCell ref="Q33:W33"/>
    <mergeCell ref="Q35:W35"/>
    <mergeCell ref="Q37:W37"/>
    <mergeCell ref="A34:W34"/>
    <mergeCell ref="A35:B35"/>
    <mergeCell ref="A36:W36"/>
    <mergeCell ref="A37:B37"/>
    <mergeCell ref="C37:P37"/>
    <mergeCell ref="Q39:W39"/>
    <mergeCell ref="A26:W26"/>
    <mergeCell ref="A6:W6"/>
    <mergeCell ref="A8:W8"/>
    <mergeCell ref="A1:W1"/>
    <mergeCell ref="A3:W3"/>
    <mergeCell ref="A4:W4"/>
    <mergeCell ref="A5:W5"/>
    <mergeCell ref="B7:C7"/>
    <mergeCell ref="D7:J7"/>
    <mergeCell ref="K7:L7"/>
    <mergeCell ref="O7:U7"/>
    <mergeCell ref="V7:W7"/>
    <mergeCell ref="U9:W9"/>
    <mergeCell ref="R9:S9"/>
    <mergeCell ref="M9:O9"/>
    <mergeCell ref="B9:L9"/>
    <mergeCell ref="A22:W22"/>
    <mergeCell ref="A19:W19"/>
    <mergeCell ref="B20:W20"/>
    <mergeCell ref="C21:D21"/>
    <mergeCell ref="B14:F14"/>
    <mergeCell ref="H14:N14"/>
    <mergeCell ref="U21:V21"/>
    <mergeCell ref="K18:N18"/>
    <mergeCell ref="A10:W10"/>
    <mergeCell ref="A12:W12"/>
    <mergeCell ref="B11:F11"/>
    <mergeCell ref="G11:W11"/>
    <mergeCell ref="A24:W24"/>
    <mergeCell ref="A17:W17"/>
    <mergeCell ref="A44:W44"/>
    <mergeCell ref="A45:B45"/>
    <mergeCell ref="C45:P45"/>
    <mergeCell ref="Q45:W45"/>
    <mergeCell ref="Q41:W41"/>
    <mergeCell ref="A42:W42"/>
    <mergeCell ref="E41:O41"/>
    <mergeCell ref="E43:P43"/>
    <mergeCell ref="Q43:W43"/>
    <mergeCell ref="B23:V23"/>
    <mergeCell ref="B25:G25"/>
    <mergeCell ref="M25:V25"/>
    <mergeCell ref="B27:C27"/>
    <mergeCell ref="D27:F27"/>
    <mergeCell ref="A47:W47"/>
    <mergeCell ref="A49:B49"/>
    <mergeCell ref="C49:P49"/>
    <mergeCell ref="Q49:W49"/>
    <mergeCell ref="A48:B48"/>
    <mergeCell ref="C48:W48"/>
    <mergeCell ref="A50:W50"/>
    <mergeCell ref="C51:O51"/>
    <mergeCell ref="Q51:W51"/>
    <mergeCell ref="A52:W52"/>
    <mergeCell ref="C53:O53"/>
    <mergeCell ref="Q53:W53"/>
    <mergeCell ref="A59:W59"/>
    <mergeCell ref="A54:W54"/>
    <mergeCell ref="C55:O55"/>
    <mergeCell ref="Q55:W55"/>
    <mergeCell ref="A56:W56"/>
    <mergeCell ref="A57:B57"/>
    <mergeCell ref="C57:P57"/>
    <mergeCell ref="Q57:W5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3"/>
  <sheetViews>
    <sheetView topLeftCell="C31" workbookViewId="0">
      <selection activeCell="Q45" sqref="Q45"/>
    </sheetView>
  </sheetViews>
  <sheetFormatPr defaultRowHeight="15"/>
  <cols>
    <col min="1" max="9" width="4.28515625" customWidth="1"/>
    <col min="10" max="10" width="2.140625" customWidth="1"/>
    <col min="11" max="15" width="4.28515625" customWidth="1"/>
    <col min="16" max="16" width="7.42578125" customWidth="1"/>
    <col min="17" max="17" width="4.28515625" customWidth="1"/>
    <col min="18" max="18" width="6.28515625" customWidth="1"/>
    <col min="19" max="19" width="4.28515625" customWidth="1"/>
    <col min="20" max="20" width="5.42578125" customWidth="1"/>
    <col min="21" max="22" width="4.28515625" customWidth="1"/>
    <col min="23" max="23" width="5.85546875" customWidth="1"/>
    <col min="24" max="26" width="4.28515625" customWidth="1"/>
    <col min="27" max="27" width="6.7109375" customWidth="1"/>
    <col min="28" max="59" width="4.28515625" customWidth="1"/>
  </cols>
  <sheetData>
    <row r="1" spans="1:55" ht="15.75">
      <c r="F1" s="422" t="s">
        <v>76</v>
      </c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  <c r="AS1" s="422"/>
      <c r="AV1" s="47" t="s">
        <v>84</v>
      </c>
    </row>
    <row r="2" spans="1:55" ht="5.45" customHeight="1"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V2" s="47"/>
      <c r="AW2" s="47"/>
      <c r="AX2" s="47"/>
      <c r="AY2" s="47"/>
      <c r="AZ2" s="47"/>
    </row>
    <row r="3" spans="1:55" ht="13.9" customHeight="1"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U3" s="453" t="s">
        <v>64</v>
      </c>
      <c r="AV3" s="453"/>
      <c r="AW3" s="453"/>
      <c r="AX3" s="453"/>
    </row>
    <row r="4" spans="1:55" ht="23.45" customHeight="1"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U4" s="453"/>
      <c r="AV4" s="453"/>
      <c r="AW4" s="453"/>
      <c r="AX4" s="453"/>
      <c r="AY4" s="92">
        <v>0</v>
      </c>
      <c r="AZ4" s="92">
        <v>0</v>
      </c>
      <c r="BA4" s="92">
        <v>1</v>
      </c>
    </row>
    <row r="5" spans="1:55" ht="16.5">
      <c r="AU5" s="102"/>
      <c r="AV5" s="102"/>
      <c r="AW5" s="102"/>
    </row>
    <row r="6" spans="1:55" ht="15.75">
      <c r="A6" s="440" t="s">
        <v>65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440"/>
      <c r="AJ6" s="440"/>
      <c r="AK6" s="440"/>
      <c r="AL6" s="440"/>
      <c r="AM6" s="440"/>
      <c r="AN6" s="440"/>
      <c r="AO6" s="440"/>
      <c r="AP6" s="440"/>
      <c r="AQ6" s="440"/>
      <c r="AR6" s="440"/>
      <c r="AS6" s="440"/>
      <c r="AT6" s="440"/>
      <c r="AU6" s="440"/>
      <c r="AV6" s="440"/>
      <c r="AW6" s="440"/>
      <c r="AX6" s="440"/>
      <c r="AY6" s="440"/>
      <c r="AZ6" s="440"/>
      <c r="BA6" s="440"/>
      <c r="BB6" s="440"/>
      <c r="BC6" s="440"/>
    </row>
    <row r="7" spans="1:55" ht="15.75" thickBot="1"/>
    <row r="8" spans="1:55" s="94" customFormat="1" ht="18.75" thickBot="1">
      <c r="A8" s="93">
        <v>1</v>
      </c>
      <c r="B8" s="441" t="s">
        <v>66</v>
      </c>
      <c r="C8" s="442"/>
      <c r="D8" s="443"/>
      <c r="E8" s="444" t="str">
        <f>Деклар!D7</f>
        <v>О60400005234</v>
      </c>
      <c r="F8" s="445"/>
      <c r="G8" s="445"/>
      <c r="H8" s="445"/>
      <c r="I8" s="445"/>
      <c r="J8" s="445"/>
      <c r="K8" s="445"/>
      <c r="L8" s="445"/>
      <c r="M8" s="445"/>
      <c r="N8" s="446"/>
      <c r="P8" s="90"/>
      <c r="Q8" s="95"/>
      <c r="V8" s="93">
        <v>2</v>
      </c>
      <c r="W8" s="95" t="s">
        <v>67</v>
      </c>
      <c r="AL8" s="95" t="s">
        <v>37</v>
      </c>
      <c r="AN8" s="107">
        <f>Деклар!P9</f>
        <v>1</v>
      </c>
      <c r="AP8" s="95" t="s">
        <v>34</v>
      </c>
      <c r="AQ8" s="450">
        <f>Деклар!U9</f>
        <v>2023</v>
      </c>
      <c r="AR8" s="451"/>
      <c r="AS8" s="451"/>
      <c r="AT8" s="452"/>
    </row>
    <row r="9" spans="1:55" ht="15.75" thickBot="1"/>
    <row r="10" spans="1:55" ht="16.899999999999999" customHeight="1" thickBot="1">
      <c r="A10" s="93">
        <v>3</v>
      </c>
      <c r="C10" s="47" t="s">
        <v>77</v>
      </c>
      <c r="F10" s="62"/>
      <c r="G10" s="62"/>
      <c r="H10" s="447">
        <v>3</v>
      </c>
      <c r="I10" s="448"/>
      <c r="J10" s="448"/>
      <c r="K10" s="448"/>
      <c r="L10" s="449"/>
    </row>
    <row r="12" spans="1:55" ht="15.75">
      <c r="A12" s="440" t="s">
        <v>78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0"/>
      <c r="AH12" s="440"/>
      <c r="AI12" s="440"/>
      <c r="AJ12" s="440"/>
      <c r="AK12" s="440"/>
      <c r="AL12" s="440"/>
      <c r="AM12" s="440"/>
      <c r="AN12" s="440"/>
      <c r="AO12" s="440"/>
      <c r="AP12" s="440"/>
      <c r="AQ12" s="440"/>
      <c r="AR12" s="440"/>
      <c r="AS12" s="440"/>
      <c r="AT12" s="440"/>
      <c r="AU12" s="440"/>
      <c r="AV12" s="440"/>
      <c r="AW12" s="440"/>
      <c r="AX12" s="440"/>
      <c r="AY12" s="440"/>
      <c r="AZ12" s="440"/>
      <c r="BA12" s="440"/>
      <c r="BB12" s="440"/>
      <c r="BC12" s="440"/>
    </row>
    <row r="14" spans="1:55" ht="25.9" customHeight="1">
      <c r="A14" s="97" t="s">
        <v>6</v>
      </c>
      <c r="B14" s="423" t="s">
        <v>33</v>
      </c>
      <c r="C14" s="424"/>
      <c r="D14" s="424"/>
      <c r="E14" s="424"/>
      <c r="F14" s="425"/>
      <c r="I14" s="98" t="s">
        <v>7</v>
      </c>
      <c r="J14" s="426" t="s">
        <v>79</v>
      </c>
      <c r="K14" s="427"/>
      <c r="L14" s="428"/>
      <c r="M14" s="94"/>
      <c r="N14" s="98" t="s">
        <v>68</v>
      </c>
      <c r="O14" s="426" t="s">
        <v>80</v>
      </c>
      <c r="P14" s="427"/>
      <c r="Q14" s="427"/>
      <c r="R14" s="427"/>
      <c r="S14" s="427"/>
      <c r="T14" s="427"/>
      <c r="U14" s="427"/>
      <c r="V14" s="427"/>
      <c r="W14" s="427"/>
      <c r="X14" s="428"/>
      <c r="Y14" s="94"/>
      <c r="Z14" s="98" t="s">
        <v>69</v>
      </c>
      <c r="AA14" s="426" t="s">
        <v>81</v>
      </c>
      <c r="AB14" s="427"/>
      <c r="AC14" s="427"/>
      <c r="AD14" s="427"/>
      <c r="AE14" s="427"/>
      <c r="AF14" s="427"/>
      <c r="AG14" s="427"/>
      <c r="AH14" s="427"/>
      <c r="AI14" s="427"/>
      <c r="AJ14" s="427"/>
      <c r="AK14" s="428"/>
      <c r="AL14" s="98" t="s">
        <v>70</v>
      </c>
      <c r="AM14" s="429" t="s">
        <v>82</v>
      </c>
      <c r="AN14" s="430"/>
      <c r="AO14" s="94"/>
      <c r="AP14" s="99" t="s">
        <v>71</v>
      </c>
      <c r="AQ14" s="454" t="s">
        <v>83</v>
      </c>
      <c r="AR14" s="455"/>
      <c r="AS14" s="455"/>
      <c r="AT14" s="456"/>
      <c r="AU14" s="103"/>
    </row>
    <row r="16" spans="1:55" ht="15.75">
      <c r="A16" s="61">
        <v>0</v>
      </c>
      <c r="B16" s="61">
        <v>0</v>
      </c>
      <c r="C16" s="61">
        <v>0</v>
      </c>
      <c r="D16" s="61">
        <v>0</v>
      </c>
      <c r="E16" s="61">
        <v>0</v>
      </c>
      <c r="F16" s="61">
        <v>1</v>
      </c>
      <c r="I16" s="47"/>
    </row>
    <row r="18" spans="1:45" ht="20.45" customHeight="1">
      <c r="A18" s="26"/>
      <c r="B18" s="26"/>
      <c r="C18" s="26"/>
      <c r="D18" s="26"/>
      <c r="E18" s="26"/>
      <c r="F18" s="26">
        <v>2</v>
      </c>
      <c r="I18" s="434">
        <v>6010</v>
      </c>
      <c r="J18" s="436"/>
      <c r="K18" s="436"/>
      <c r="L18" s="435"/>
      <c r="M18" s="313"/>
      <c r="N18" s="437" t="s">
        <v>245</v>
      </c>
      <c r="O18" s="438"/>
      <c r="P18" s="438"/>
      <c r="Q18" s="438"/>
      <c r="R18" s="438"/>
      <c r="S18" s="438"/>
      <c r="T18" s="438"/>
      <c r="U18" s="438"/>
      <c r="V18" s="438"/>
      <c r="W18" s="438"/>
      <c r="X18" s="439"/>
      <c r="Y18" s="308"/>
      <c r="Z18" s="431" t="s">
        <v>246</v>
      </c>
      <c r="AA18" s="432"/>
      <c r="AB18" s="432"/>
      <c r="AC18" s="432"/>
      <c r="AD18" s="432"/>
      <c r="AE18" s="432"/>
      <c r="AF18" s="432"/>
      <c r="AG18" s="432"/>
      <c r="AH18" s="432"/>
      <c r="AI18" s="432"/>
      <c r="AJ18" s="432"/>
      <c r="AK18" s="433"/>
      <c r="AL18" s="308"/>
      <c r="AM18" s="434">
        <v>615</v>
      </c>
      <c r="AN18" s="435"/>
      <c r="AO18" s="308"/>
      <c r="AP18" s="457"/>
      <c r="AQ18" s="457"/>
      <c r="AR18" s="457"/>
      <c r="AS18" s="457"/>
    </row>
    <row r="19" spans="1:45" ht="15.75"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M19" s="47"/>
      <c r="AN19" s="47"/>
      <c r="AO19" s="47"/>
      <c r="AP19" s="47"/>
      <c r="AQ19" s="47"/>
      <c r="AR19" s="47"/>
      <c r="AS19" s="47"/>
    </row>
    <row r="20" spans="1:45" ht="19.899999999999999" customHeight="1">
      <c r="A20" s="26"/>
      <c r="B20" s="26"/>
      <c r="C20" s="26"/>
      <c r="D20" s="26"/>
      <c r="E20" s="26"/>
      <c r="F20" s="26">
        <v>3</v>
      </c>
      <c r="I20" s="434" t="s">
        <v>247</v>
      </c>
      <c r="J20" s="467"/>
      <c r="K20" s="467"/>
      <c r="L20" s="468"/>
      <c r="M20" s="62"/>
      <c r="N20" s="469" t="s">
        <v>251</v>
      </c>
      <c r="O20" s="470"/>
      <c r="P20" s="470"/>
      <c r="Q20" s="470"/>
      <c r="R20" s="470"/>
      <c r="S20" s="470"/>
      <c r="T20" s="470"/>
      <c r="U20" s="470"/>
      <c r="V20" s="470"/>
      <c r="W20" s="470"/>
      <c r="X20" s="471"/>
      <c r="Z20" s="431" t="s">
        <v>248</v>
      </c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  <c r="AL20" s="307"/>
      <c r="AM20" s="434">
        <v>15</v>
      </c>
      <c r="AN20" s="435"/>
      <c r="AO20" s="308"/>
      <c r="AP20" s="457"/>
      <c r="AQ20" s="457"/>
      <c r="AR20" s="457"/>
      <c r="AS20" s="457"/>
    </row>
    <row r="21" spans="1:45" ht="18.75">
      <c r="I21" s="314"/>
      <c r="J21" s="314"/>
      <c r="K21" s="314"/>
      <c r="L21" s="314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07"/>
      <c r="AM21" s="308"/>
      <c r="AN21" s="308"/>
      <c r="AO21" s="308"/>
      <c r="AP21" s="308"/>
      <c r="AQ21" s="308"/>
      <c r="AR21" s="308"/>
      <c r="AS21" s="308"/>
    </row>
    <row r="22" spans="1:45" ht="20.45" customHeight="1">
      <c r="A22" s="26"/>
      <c r="B22" s="26"/>
      <c r="C22" s="26"/>
      <c r="D22" s="26"/>
      <c r="E22" s="26"/>
      <c r="F22" s="26">
        <v>4</v>
      </c>
      <c r="I22" s="434" t="s">
        <v>249</v>
      </c>
      <c r="J22" s="436"/>
      <c r="K22" s="436"/>
      <c r="L22" s="435"/>
      <c r="M22" s="62"/>
      <c r="N22" s="469" t="s">
        <v>252</v>
      </c>
      <c r="O22" s="470"/>
      <c r="P22" s="470"/>
      <c r="Q22" s="470"/>
      <c r="R22" s="470"/>
      <c r="S22" s="470"/>
      <c r="T22" s="470"/>
      <c r="U22" s="470"/>
      <c r="V22" s="470"/>
      <c r="W22" s="470"/>
      <c r="X22" s="471"/>
      <c r="Z22" s="431" t="s">
        <v>250</v>
      </c>
      <c r="AA22" s="432"/>
      <c r="AB22" s="432"/>
      <c r="AC22" s="432"/>
      <c r="AD22" s="432"/>
      <c r="AE22" s="432"/>
      <c r="AF22" s="432"/>
      <c r="AG22" s="432"/>
      <c r="AH22" s="432"/>
      <c r="AI22" s="432"/>
      <c r="AJ22" s="432"/>
      <c r="AK22" s="433"/>
      <c r="AL22" s="307"/>
      <c r="AM22" s="434">
        <v>9</v>
      </c>
      <c r="AN22" s="435"/>
      <c r="AO22" s="308"/>
      <c r="AP22" s="457">
        <v>3</v>
      </c>
      <c r="AQ22" s="457"/>
      <c r="AR22" s="457"/>
      <c r="AS22" s="457"/>
    </row>
    <row r="23" spans="1:45"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</row>
    <row r="24" spans="1:45" ht="21.6" customHeight="1">
      <c r="A24" s="26"/>
      <c r="B24" s="26"/>
      <c r="C24" s="26"/>
      <c r="D24" s="26"/>
      <c r="E24" s="26"/>
      <c r="F24" s="26">
        <v>5</v>
      </c>
      <c r="I24" s="463"/>
      <c r="J24" s="464"/>
      <c r="K24" s="464"/>
      <c r="L24" s="465"/>
      <c r="M24" s="62"/>
      <c r="N24" s="461"/>
      <c r="O24" s="466"/>
      <c r="P24" s="466"/>
      <c r="Q24" s="466"/>
      <c r="R24" s="466"/>
      <c r="S24" s="466"/>
      <c r="T24" s="466"/>
      <c r="U24" s="466"/>
      <c r="V24" s="466"/>
      <c r="W24" s="466"/>
      <c r="X24" s="462"/>
      <c r="Z24" s="458"/>
      <c r="AA24" s="459"/>
      <c r="AB24" s="459"/>
      <c r="AC24" s="459"/>
      <c r="AD24" s="459"/>
      <c r="AE24" s="459"/>
      <c r="AF24" s="459"/>
      <c r="AG24" s="459"/>
      <c r="AH24" s="459"/>
      <c r="AI24" s="459"/>
      <c r="AJ24" s="459"/>
      <c r="AK24" s="460"/>
      <c r="AM24" s="461"/>
      <c r="AN24" s="462"/>
      <c r="AP24" s="477"/>
      <c r="AQ24" s="477"/>
      <c r="AR24" s="477"/>
      <c r="AS24" s="477"/>
    </row>
    <row r="25" spans="1:45"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</row>
    <row r="26" spans="1:45" ht="19.149999999999999" customHeight="1">
      <c r="A26" s="26"/>
      <c r="B26" s="26"/>
      <c r="C26" s="26"/>
      <c r="D26" s="26"/>
      <c r="E26" s="26"/>
      <c r="F26" s="26">
        <v>6</v>
      </c>
      <c r="I26" s="463"/>
      <c r="J26" s="464"/>
      <c r="K26" s="464"/>
      <c r="L26" s="465"/>
      <c r="M26" s="62"/>
      <c r="N26" s="461"/>
      <c r="O26" s="466"/>
      <c r="P26" s="466"/>
      <c r="Q26" s="466"/>
      <c r="R26" s="466"/>
      <c r="S26" s="466"/>
      <c r="T26" s="466"/>
      <c r="U26" s="466"/>
      <c r="V26" s="466"/>
      <c r="W26" s="466"/>
      <c r="X26" s="462"/>
      <c r="Z26" s="458"/>
      <c r="AA26" s="459"/>
      <c r="AB26" s="459"/>
      <c r="AC26" s="459"/>
      <c r="AD26" s="459"/>
      <c r="AE26" s="459"/>
      <c r="AF26" s="459"/>
      <c r="AG26" s="459"/>
      <c r="AH26" s="459"/>
      <c r="AI26" s="459"/>
      <c r="AJ26" s="459"/>
      <c r="AK26" s="460"/>
      <c r="AM26" s="461"/>
      <c r="AN26" s="462"/>
      <c r="AP26" s="477"/>
      <c r="AQ26" s="477"/>
      <c r="AR26" s="477"/>
      <c r="AS26" s="477"/>
    </row>
    <row r="27" spans="1:45"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</row>
    <row r="28" spans="1:45" ht="21.6" customHeight="1">
      <c r="A28" s="26"/>
      <c r="B28" s="26"/>
      <c r="C28" s="26"/>
      <c r="D28" s="26"/>
      <c r="E28" s="26"/>
      <c r="F28" s="26">
        <v>7</v>
      </c>
      <c r="I28" s="463"/>
      <c r="J28" s="464"/>
      <c r="K28" s="464"/>
      <c r="L28" s="465"/>
      <c r="M28" s="62"/>
      <c r="N28" s="461"/>
      <c r="O28" s="466"/>
      <c r="P28" s="466"/>
      <c r="Q28" s="466"/>
      <c r="R28" s="466"/>
      <c r="S28" s="466"/>
      <c r="T28" s="466"/>
      <c r="U28" s="466"/>
      <c r="V28" s="466"/>
      <c r="W28" s="466"/>
      <c r="X28" s="462"/>
      <c r="Z28" s="458"/>
      <c r="AA28" s="459"/>
      <c r="AB28" s="459"/>
      <c r="AC28" s="459"/>
      <c r="AD28" s="459"/>
      <c r="AE28" s="459"/>
      <c r="AF28" s="459"/>
      <c r="AG28" s="459"/>
      <c r="AH28" s="459"/>
      <c r="AI28" s="459"/>
      <c r="AJ28" s="459"/>
      <c r="AK28" s="460"/>
      <c r="AM28" s="461"/>
      <c r="AN28" s="462"/>
      <c r="AP28" s="477"/>
      <c r="AQ28" s="477"/>
      <c r="AR28" s="477"/>
      <c r="AS28" s="477"/>
    </row>
    <row r="29" spans="1:45"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</row>
    <row r="30" spans="1:45" ht="20.45" customHeight="1">
      <c r="A30" s="26"/>
      <c r="B30" s="26"/>
      <c r="C30" s="26"/>
      <c r="D30" s="26"/>
      <c r="E30" s="26"/>
      <c r="F30" s="26">
        <v>8</v>
      </c>
      <c r="I30" s="463"/>
      <c r="J30" s="464"/>
      <c r="K30" s="464"/>
      <c r="L30" s="465"/>
      <c r="M30" s="62"/>
      <c r="N30" s="461"/>
      <c r="O30" s="466"/>
      <c r="P30" s="466"/>
      <c r="Q30" s="466"/>
      <c r="R30" s="466"/>
      <c r="S30" s="466"/>
      <c r="T30" s="466"/>
      <c r="U30" s="466"/>
      <c r="V30" s="466"/>
      <c r="W30" s="466"/>
      <c r="X30" s="462"/>
      <c r="Z30" s="458"/>
      <c r="AA30" s="459"/>
      <c r="AB30" s="459"/>
      <c r="AC30" s="459"/>
      <c r="AD30" s="459"/>
      <c r="AE30" s="459"/>
      <c r="AF30" s="459"/>
      <c r="AG30" s="459"/>
      <c r="AH30" s="459"/>
      <c r="AI30" s="459"/>
      <c r="AJ30" s="459"/>
      <c r="AK30" s="460"/>
      <c r="AM30" s="461"/>
      <c r="AN30" s="462"/>
      <c r="AP30" s="477"/>
      <c r="AQ30" s="477"/>
      <c r="AR30" s="477"/>
      <c r="AS30" s="477"/>
    </row>
    <row r="31" spans="1:45"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</row>
    <row r="32" spans="1:45" ht="19.899999999999999" customHeight="1">
      <c r="A32" s="26"/>
      <c r="B32" s="26"/>
      <c r="C32" s="26"/>
      <c r="D32" s="26"/>
      <c r="E32" s="26"/>
      <c r="F32" s="26">
        <v>9</v>
      </c>
      <c r="I32" s="463"/>
      <c r="J32" s="464"/>
      <c r="K32" s="464"/>
      <c r="L32" s="465"/>
      <c r="M32" s="62"/>
      <c r="N32" s="461"/>
      <c r="O32" s="466"/>
      <c r="P32" s="466"/>
      <c r="Q32" s="466"/>
      <c r="R32" s="466"/>
      <c r="S32" s="466"/>
      <c r="T32" s="466"/>
      <c r="U32" s="466"/>
      <c r="V32" s="466"/>
      <c r="W32" s="466"/>
      <c r="X32" s="462"/>
      <c r="Z32" s="458"/>
      <c r="AA32" s="459"/>
      <c r="AB32" s="459"/>
      <c r="AC32" s="459"/>
      <c r="AD32" s="459"/>
      <c r="AE32" s="459"/>
      <c r="AF32" s="459"/>
      <c r="AG32" s="459"/>
      <c r="AH32" s="459"/>
      <c r="AI32" s="459"/>
      <c r="AJ32" s="459"/>
      <c r="AK32" s="460"/>
      <c r="AM32" s="461"/>
      <c r="AN32" s="462"/>
      <c r="AP32" s="477"/>
      <c r="AQ32" s="477"/>
      <c r="AR32" s="477"/>
      <c r="AS32" s="477"/>
    </row>
    <row r="33" spans="1:55"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</row>
    <row r="34" spans="1:55" ht="22.15" customHeight="1">
      <c r="A34" s="26"/>
      <c r="B34" s="26"/>
      <c r="C34" s="26"/>
      <c r="D34" s="26"/>
      <c r="E34" s="26">
        <v>1</v>
      </c>
      <c r="F34" s="26">
        <v>0</v>
      </c>
      <c r="I34" s="463"/>
      <c r="J34" s="464"/>
      <c r="K34" s="464"/>
      <c r="L34" s="465"/>
      <c r="M34" s="62"/>
      <c r="N34" s="461"/>
      <c r="O34" s="466"/>
      <c r="P34" s="466"/>
      <c r="Q34" s="466"/>
      <c r="R34" s="466"/>
      <c r="S34" s="466"/>
      <c r="T34" s="466"/>
      <c r="U34" s="466"/>
      <c r="V34" s="466"/>
      <c r="W34" s="466"/>
      <c r="X34" s="462"/>
      <c r="Z34" s="458"/>
      <c r="AA34" s="459"/>
      <c r="AB34" s="459"/>
      <c r="AC34" s="459"/>
      <c r="AD34" s="459"/>
      <c r="AE34" s="459"/>
      <c r="AF34" s="459"/>
      <c r="AG34" s="459"/>
      <c r="AH34" s="459"/>
      <c r="AI34" s="459"/>
      <c r="AJ34" s="459"/>
      <c r="AK34" s="460"/>
      <c r="AM34" s="461"/>
      <c r="AN34" s="462"/>
      <c r="AP34" s="477"/>
      <c r="AQ34" s="477"/>
      <c r="AR34" s="477"/>
      <c r="AS34" s="477"/>
    </row>
    <row r="35" spans="1:55"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</row>
    <row r="36" spans="1:55" ht="15.75">
      <c r="AV36" s="47"/>
      <c r="AW36" s="47"/>
      <c r="AX36" s="47"/>
      <c r="AY36" s="47"/>
      <c r="AZ36" s="47"/>
    </row>
    <row r="37" spans="1:55" ht="15.75">
      <c r="F37" s="422" t="s">
        <v>76</v>
      </c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2"/>
      <c r="X37" s="422"/>
      <c r="Y37" s="422"/>
      <c r="Z37" s="422"/>
      <c r="AA37" s="422"/>
      <c r="AB37" s="422"/>
      <c r="AC37" s="422"/>
      <c r="AD37" s="422"/>
      <c r="AE37" s="422"/>
      <c r="AF37" s="422"/>
      <c r="AG37" s="422"/>
      <c r="AH37" s="422"/>
      <c r="AI37" s="422"/>
      <c r="AJ37" s="422"/>
      <c r="AK37" s="422"/>
      <c r="AL37" s="422"/>
      <c r="AM37" s="422"/>
      <c r="AN37" s="422"/>
      <c r="AO37" s="422"/>
      <c r="AP37" s="422"/>
      <c r="AQ37" s="422"/>
      <c r="AR37" s="422"/>
      <c r="AS37" s="422"/>
      <c r="AV37" s="47" t="s">
        <v>85</v>
      </c>
    </row>
    <row r="38" spans="1:55" ht="5.45" customHeight="1">
      <c r="F38" s="422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  <c r="AI38" s="422"/>
      <c r="AJ38" s="422"/>
      <c r="AK38" s="422"/>
      <c r="AL38" s="422"/>
      <c r="AM38" s="422"/>
      <c r="AN38" s="422"/>
      <c r="AO38" s="422"/>
      <c r="AP38" s="422"/>
      <c r="AQ38" s="422"/>
      <c r="AR38" s="422"/>
      <c r="AS38" s="422"/>
      <c r="AV38" s="47"/>
      <c r="AW38" s="47"/>
      <c r="AX38" s="47"/>
      <c r="AY38" s="47"/>
      <c r="AZ38" s="47"/>
    </row>
    <row r="39" spans="1:55" ht="13.9" customHeight="1"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2"/>
      <c r="AO39" s="422"/>
      <c r="AP39" s="422"/>
      <c r="AQ39" s="422"/>
      <c r="AR39" s="422"/>
      <c r="AS39" s="422"/>
      <c r="AU39" s="453" t="s">
        <v>64</v>
      </c>
      <c r="AV39" s="453"/>
      <c r="AW39" s="453"/>
      <c r="AX39" s="453"/>
    </row>
    <row r="40" spans="1:55" ht="23.45" customHeight="1"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  <c r="AI40" s="422"/>
      <c r="AJ40" s="422"/>
      <c r="AK40" s="422"/>
      <c r="AL40" s="422"/>
      <c r="AM40" s="422"/>
      <c r="AN40" s="422"/>
      <c r="AO40" s="422"/>
      <c r="AP40" s="422"/>
      <c r="AQ40" s="422"/>
      <c r="AR40" s="422"/>
      <c r="AS40" s="422"/>
      <c r="AU40" s="453"/>
      <c r="AV40" s="453"/>
      <c r="AW40" s="453"/>
      <c r="AX40" s="453"/>
      <c r="AY40" s="92">
        <v>0</v>
      </c>
      <c r="AZ40" s="92">
        <v>0</v>
      </c>
      <c r="BA40" s="92">
        <v>1</v>
      </c>
    </row>
    <row r="41" spans="1:55" ht="16.5">
      <c r="AU41" s="102"/>
      <c r="AV41" s="102"/>
      <c r="AW41" s="102"/>
    </row>
    <row r="42" spans="1:55" ht="15.75">
      <c r="A42" s="440" t="s">
        <v>65</v>
      </c>
      <c r="B42" s="440"/>
      <c r="C42" s="440"/>
      <c r="D42" s="440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0"/>
      <c r="AB42" s="440"/>
      <c r="AC42" s="440"/>
      <c r="AD42" s="440"/>
      <c r="AE42" s="440"/>
      <c r="AF42" s="440"/>
      <c r="AG42" s="440"/>
      <c r="AH42" s="440"/>
      <c r="AI42" s="440"/>
      <c r="AJ42" s="440"/>
      <c r="AK42" s="440"/>
      <c r="AL42" s="440"/>
      <c r="AM42" s="440"/>
      <c r="AN42" s="440"/>
      <c r="AO42" s="440"/>
      <c r="AP42" s="440"/>
      <c r="AQ42" s="440"/>
      <c r="AR42" s="440"/>
      <c r="AS42" s="440"/>
      <c r="AT42" s="440"/>
      <c r="AU42" s="440"/>
      <c r="AV42" s="440"/>
      <c r="AW42" s="440"/>
      <c r="AX42" s="440"/>
      <c r="AY42" s="440"/>
      <c r="AZ42" s="440"/>
      <c r="BA42" s="440"/>
      <c r="BB42" s="440"/>
      <c r="BC42" s="440"/>
    </row>
    <row r="43" spans="1:55" ht="15.75" thickBot="1"/>
    <row r="44" spans="1:55" s="94" customFormat="1" ht="18.75" thickBot="1">
      <c r="A44" s="93">
        <v>1</v>
      </c>
      <c r="B44" s="441" t="s">
        <v>66</v>
      </c>
      <c r="C44" s="442"/>
      <c r="D44" s="443"/>
      <c r="E44" s="478" t="str">
        <f>Деклар!D7</f>
        <v>О60400005234</v>
      </c>
      <c r="F44" s="479"/>
      <c r="G44" s="479"/>
      <c r="H44" s="479"/>
      <c r="I44" s="479"/>
      <c r="J44" s="479"/>
      <c r="K44" s="479"/>
      <c r="L44" s="479"/>
      <c r="M44" s="479"/>
      <c r="N44" s="480"/>
      <c r="P44" s="90"/>
      <c r="Q44" s="95"/>
      <c r="V44" s="93">
        <v>2</v>
      </c>
      <c r="W44" s="95" t="s">
        <v>67</v>
      </c>
      <c r="AL44" s="95" t="s">
        <v>37</v>
      </c>
      <c r="AN44" s="96">
        <f>Деклар!P9</f>
        <v>1</v>
      </c>
      <c r="AP44" s="95" t="s">
        <v>34</v>
      </c>
      <c r="AQ44" s="481">
        <f>Деклар!U9</f>
        <v>2023</v>
      </c>
      <c r="AR44" s="482"/>
      <c r="AS44" s="482"/>
      <c r="AT44" s="483"/>
    </row>
    <row r="45" spans="1:55" ht="15.75" thickBot="1"/>
    <row r="46" spans="1:55" ht="22.15" customHeight="1" thickBot="1">
      <c r="A46" s="93">
        <v>3</v>
      </c>
      <c r="C46" s="47" t="s">
        <v>77</v>
      </c>
      <c r="F46" s="62"/>
      <c r="G46" s="62"/>
      <c r="H46" s="447">
        <f>H10</f>
        <v>3</v>
      </c>
      <c r="I46" s="448"/>
      <c r="J46" s="448"/>
      <c r="K46" s="448"/>
      <c r="L46" s="449"/>
    </row>
    <row r="48" spans="1:55" ht="15.75">
      <c r="A48" s="440" t="s">
        <v>86</v>
      </c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H48" s="440"/>
      <c r="AI48" s="440"/>
      <c r="AJ48" s="440"/>
      <c r="AK48" s="440"/>
      <c r="AL48" s="440"/>
      <c r="AM48" s="440"/>
      <c r="AN48" s="440"/>
      <c r="AO48" s="440"/>
      <c r="AP48" s="440"/>
      <c r="AQ48" s="440"/>
      <c r="AR48" s="440"/>
      <c r="AS48" s="440"/>
      <c r="AT48" s="440"/>
      <c r="AU48" s="440"/>
      <c r="AV48" s="440"/>
      <c r="AW48" s="440"/>
      <c r="AX48" s="440"/>
      <c r="AY48" s="440"/>
      <c r="AZ48" s="440"/>
      <c r="BA48" s="440"/>
      <c r="BB48" s="440"/>
      <c r="BC48" s="440"/>
    </row>
    <row r="49" spans="1:55" s="62" customFormat="1" ht="16.5" thickBot="1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</row>
    <row r="50" spans="1:55" ht="22.15" customHeight="1" thickBot="1">
      <c r="A50" s="489" t="s">
        <v>87</v>
      </c>
      <c r="B50" s="490"/>
      <c r="C50" s="491"/>
      <c r="D50" s="47"/>
      <c r="E50" s="47" t="s">
        <v>253</v>
      </c>
      <c r="F50" s="62"/>
      <c r="G50" s="62"/>
      <c r="H50" s="62"/>
      <c r="I50" s="62"/>
      <c r="J50" s="62"/>
      <c r="S50" s="62"/>
      <c r="T50" s="474">
        <f>Зарплата!M29</f>
        <v>4018686</v>
      </c>
      <c r="U50" s="436"/>
      <c r="V50" s="436"/>
      <c r="W50" s="436"/>
      <c r="X50" s="436"/>
      <c r="Y50" s="436"/>
      <c r="Z50" s="436"/>
      <c r="AA50" s="436"/>
      <c r="AB50" s="435"/>
    </row>
    <row r="51" spans="1:55" s="62" customFormat="1" ht="15.75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</row>
    <row r="52" spans="1:55" ht="27.6" customHeight="1">
      <c r="A52" s="97" t="s">
        <v>6</v>
      </c>
      <c r="B52" s="423" t="s">
        <v>33</v>
      </c>
      <c r="C52" s="424"/>
      <c r="D52" s="424"/>
      <c r="E52" s="424"/>
      <c r="F52" s="425"/>
      <c r="I52" s="101" t="s">
        <v>72</v>
      </c>
      <c r="J52" s="426" t="s">
        <v>89</v>
      </c>
      <c r="K52" s="427"/>
      <c r="L52" s="428"/>
      <c r="M52" s="94"/>
      <c r="N52" s="101" t="s">
        <v>73</v>
      </c>
      <c r="O52" s="475" t="s">
        <v>261</v>
      </c>
      <c r="P52" s="475"/>
      <c r="Q52" s="475"/>
      <c r="R52" s="475"/>
      <c r="S52" s="475"/>
      <c r="T52" s="475"/>
      <c r="U52" s="475"/>
      <c r="V52" s="475"/>
      <c r="W52" s="94"/>
      <c r="X52" s="101" t="s">
        <v>74</v>
      </c>
      <c r="Y52" s="476" t="s">
        <v>260</v>
      </c>
      <c r="Z52" s="476"/>
      <c r="AA52" s="476"/>
      <c r="AB52" s="94"/>
      <c r="AC52" s="101" t="s">
        <v>10</v>
      </c>
      <c r="AD52" s="486" t="s">
        <v>259</v>
      </c>
      <c r="AE52" s="487"/>
      <c r="AF52" s="487"/>
      <c r="AG52" s="487"/>
      <c r="AH52" s="487"/>
      <c r="AI52" s="487"/>
      <c r="AJ52" s="487"/>
      <c r="AK52" s="487"/>
      <c r="AL52" s="488"/>
      <c r="AM52" s="94"/>
      <c r="AN52" s="101" t="s">
        <v>75</v>
      </c>
      <c r="AO52" s="475" t="s">
        <v>258</v>
      </c>
      <c r="AP52" s="475"/>
      <c r="AQ52" s="475"/>
      <c r="AR52" s="475"/>
      <c r="AS52" s="475"/>
      <c r="AT52" s="475"/>
      <c r="AU52" s="475"/>
      <c r="AV52" s="475"/>
    </row>
    <row r="54" spans="1:55" ht="15.75">
      <c r="A54" s="50" t="s">
        <v>88</v>
      </c>
      <c r="Z54" s="492"/>
      <c r="AA54" s="492"/>
      <c r="AC54" s="492"/>
      <c r="AD54" s="492"/>
      <c r="AE54" s="492"/>
      <c r="AF54" s="492"/>
      <c r="AG54" s="492"/>
      <c r="AH54" s="492"/>
      <c r="AI54" s="492"/>
      <c r="AJ54" s="492"/>
      <c r="AK54" s="492"/>
      <c r="AL54" s="492"/>
      <c r="AM54" s="492"/>
      <c r="AO54" s="492"/>
      <c r="AP54" s="492"/>
      <c r="AQ54" s="492"/>
      <c r="AR54" s="492"/>
      <c r="AS54" s="492"/>
      <c r="AT54" s="492"/>
      <c r="AU54" s="492"/>
      <c r="AV54" s="492"/>
    </row>
    <row r="55" spans="1:55" ht="18">
      <c r="A55" s="61">
        <v>0</v>
      </c>
      <c r="B55" s="61">
        <v>0</v>
      </c>
      <c r="C55" s="61">
        <v>0</v>
      </c>
      <c r="D55" s="61">
        <v>0</v>
      </c>
      <c r="E55" s="61">
        <v>0</v>
      </c>
      <c r="F55" s="61">
        <v>1</v>
      </c>
      <c r="I55" s="311"/>
      <c r="J55" s="311"/>
      <c r="K55" s="311"/>
      <c r="L55" s="311"/>
      <c r="M55" s="311"/>
      <c r="N55" s="472">
        <f>'НР к графам Прилож.'!G24</f>
        <v>11863762</v>
      </c>
      <c r="O55" s="473"/>
      <c r="P55" s="473"/>
      <c r="Q55" s="473"/>
      <c r="R55" s="473"/>
      <c r="S55" s="473"/>
      <c r="T55" s="473"/>
      <c r="U55" s="473"/>
      <c r="V55" s="473"/>
      <c r="W55" s="311"/>
      <c r="X55" s="493">
        <v>100</v>
      </c>
      <c r="Y55" s="493"/>
      <c r="Z55" s="493"/>
      <c r="AA55" s="493"/>
      <c r="AB55" s="308"/>
      <c r="AC55" s="472">
        <f>'НР к графам Прилож.'!G29</f>
        <v>7845076</v>
      </c>
      <c r="AD55" s="473"/>
      <c r="AE55" s="473"/>
      <c r="AF55" s="473"/>
      <c r="AG55" s="473"/>
      <c r="AH55" s="473"/>
      <c r="AI55" s="473"/>
      <c r="AJ55" s="473"/>
      <c r="AK55" s="473"/>
      <c r="AL55" s="473"/>
      <c r="AM55" s="311"/>
      <c r="AN55" s="472">
        <f>AN57+AN59</f>
        <v>496422.88024645136</v>
      </c>
      <c r="AO55" s="473"/>
      <c r="AP55" s="473"/>
      <c r="AQ55" s="473"/>
      <c r="AR55" s="473"/>
      <c r="AS55" s="473"/>
      <c r="AT55" s="473"/>
      <c r="AU55" s="473"/>
      <c r="AV55" s="473"/>
    </row>
    <row r="56" spans="1:55" ht="18"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308"/>
      <c r="AU56" s="308"/>
      <c r="AV56" s="308"/>
    </row>
    <row r="57" spans="1:55" ht="18">
      <c r="A57" s="26"/>
      <c r="B57" s="26"/>
      <c r="C57" s="26"/>
      <c r="D57" s="26"/>
      <c r="E57" s="26"/>
      <c r="F57" s="26">
        <v>2</v>
      </c>
      <c r="I57" s="309">
        <v>4</v>
      </c>
      <c r="J57" s="310" t="s">
        <v>11</v>
      </c>
      <c r="K57" s="309">
        <v>0</v>
      </c>
      <c r="L57" s="309">
        <v>0</v>
      </c>
      <c r="M57" s="311"/>
      <c r="N57" s="484">
        <f>'НР к графам Прилож.'!G23</f>
        <v>4959564</v>
      </c>
      <c r="O57" s="457"/>
      <c r="P57" s="457"/>
      <c r="Q57" s="457"/>
      <c r="R57" s="457"/>
      <c r="S57" s="457"/>
      <c r="T57" s="457"/>
      <c r="U57" s="457"/>
      <c r="V57" s="457"/>
      <c r="W57" s="311"/>
      <c r="X57" s="485">
        <f>'НР к графам Прилож.'!G25</f>
        <v>41.804311313729997</v>
      </c>
      <c r="Y57" s="457"/>
      <c r="Z57" s="457"/>
      <c r="AA57" s="457"/>
      <c r="AB57" s="308"/>
      <c r="AC57" s="474">
        <f>'НР к графам Прилож.'!G28</f>
        <v>3279579.9938387163</v>
      </c>
      <c r="AD57" s="436"/>
      <c r="AE57" s="436"/>
      <c r="AF57" s="436"/>
      <c r="AG57" s="436"/>
      <c r="AH57" s="436"/>
      <c r="AI57" s="436"/>
      <c r="AJ57" s="436"/>
      <c r="AK57" s="436"/>
      <c r="AL57" s="435"/>
      <c r="AM57" s="311"/>
      <c r="AN57" s="484">
        <f>AC57*0.04</f>
        <v>131183.19975354866</v>
      </c>
      <c r="AO57" s="484"/>
      <c r="AP57" s="484"/>
      <c r="AQ57" s="484"/>
      <c r="AR57" s="484"/>
      <c r="AS57" s="484"/>
      <c r="AT57" s="484"/>
      <c r="AU57" s="484"/>
      <c r="AV57" s="484"/>
    </row>
    <row r="58" spans="1:55" ht="18"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8"/>
      <c r="AL58" s="308"/>
      <c r="AM58" s="308"/>
      <c r="AN58" s="308"/>
      <c r="AO58" s="308"/>
      <c r="AP58" s="308"/>
      <c r="AQ58" s="308"/>
      <c r="AR58" s="308"/>
      <c r="AS58" s="308"/>
      <c r="AT58" s="308"/>
      <c r="AU58" s="308"/>
      <c r="AV58" s="308"/>
    </row>
    <row r="59" spans="1:55" ht="18">
      <c r="A59" s="26"/>
      <c r="B59" s="26"/>
      <c r="C59" s="26"/>
      <c r="D59" s="26"/>
      <c r="E59" s="26"/>
      <c r="F59" s="26">
        <v>3</v>
      </c>
      <c r="I59" s="309">
        <v>8</v>
      </c>
      <c r="J59" s="310" t="s">
        <v>11</v>
      </c>
      <c r="K59" s="309">
        <v>0</v>
      </c>
      <c r="L59" s="309">
        <v>0</v>
      </c>
      <c r="M59" s="311"/>
      <c r="N59" s="484">
        <f>'НР к графам Прилож.'!H23</f>
        <v>6904198</v>
      </c>
      <c r="O59" s="457"/>
      <c r="P59" s="457"/>
      <c r="Q59" s="457"/>
      <c r="R59" s="457"/>
      <c r="S59" s="457"/>
      <c r="T59" s="457"/>
      <c r="U59" s="457"/>
      <c r="V59" s="457"/>
      <c r="W59" s="311"/>
      <c r="X59" s="485">
        <f>'НР к графам Прилож.'!H25</f>
        <v>58.195688686270003</v>
      </c>
      <c r="Y59" s="457"/>
      <c r="Z59" s="457"/>
      <c r="AA59" s="457"/>
      <c r="AB59" s="308"/>
      <c r="AC59" s="474">
        <f>'НР к графам Прилож.'!H28</f>
        <v>4565496.0061612837</v>
      </c>
      <c r="AD59" s="436"/>
      <c r="AE59" s="436"/>
      <c r="AF59" s="436"/>
      <c r="AG59" s="436"/>
      <c r="AH59" s="436"/>
      <c r="AI59" s="436"/>
      <c r="AJ59" s="436"/>
      <c r="AK59" s="436"/>
      <c r="AL59" s="435"/>
      <c r="AM59" s="311"/>
      <c r="AN59" s="484">
        <f>AC59*0.08</f>
        <v>365239.6804929027</v>
      </c>
      <c r="AO59" s="484"/>
      <c r="AP59" s="484"/>
      <c r="AQ59" s="484"/>
      <c r="AR59" s="484"/>
      <c r="AS59" s="484"/>
      <c r="AT59" s="484"/>
      <c r="AU59" s="484"/>
      <c r="AV59" s="484"/>
    </row>
    <row r="61" spans="1:55" ht="20.25">
      <c r="A61" s="26"/>
      <c r="B61" s="26"/>
      <c r="C61" s="26"/>
      <c r="D61" s="26"/>
      <c r="E61" s="26"/>
      <c r="F61" s="26">
        <v>4</v>
      </c>
      <c r="I61" s="105"/>
      <c r="J61" s="106" t="s">
        <v>11</v>
      </c>
      <c r="K61" s="105"/>
      <c r="L61" s="105"/>
      <c r="M61" s="62"/>
      <c r="N61" s="477"/>
      <c r="O61" s="477"/>
      <c r="P61" s="477"/>
      <c r="Q61" s="477"/>
      <c r="R61" s="477"/>
      <c r="S61" s="477"/>
      <c r="T61" s="477"/>
      <c r="U61" s="477"/>
      <c r="V61" s="477"/>
      <c r="W61" s="62"/>
      <c r="X61" s="477"/>
      <c r="Y61" s="477"/>
      <c r="Z61" s="477"/>
      <c r="AA61" s="477"/>
      <c r="AC61" s="461"/>
      <c r="AD61" s="466"/>
      <c r="AE61" s="466"/>
      <c r="AF61" s="466"/>
      <c r="AG61" s="466"/>
      <c r="AH61" s="466"/>
      <c r="AI61" s="466"/>
      <c r="AJ61" s="466"/>
      <c r="AK61" s="466"/>
      <c r="AL61" s="462"/>
      <c r="AM61" s="62"/>
      <c r="AN61" s="477"/>
      <c r="AO61" s="477"/>
      <c r="AP61" s="477"/>
      <c r="AQ61" s="477"/>
      <c r="AR61" s="477"/>
      <c r="AS61" s="477"/>
      <c r="AT61" s="477"/>
      <c r="AU61" s="477"/>
      <c r="AV61" s="477"/>
    </row>
    <row r="63" spans="1:55" ht="20.25">
      <c r="A63" s="26"/>
      <c r="B63" s="26"/>
      <c r="C63" s="26"/>
      <c r="D63" s="26"/>
      <c r="E63" s="26"/>
      <c r="F63" s="26">
        <v>5</v>
      </c>
      <c r="I63" s="105"/>
      <c r="J63" s="106" t="s">
        <v>11</v>
      </c>
      <c r="K63" s="105"/>
      <c r="L63" s="105"/>
      <c r="M63" s="62"/>
      <c r="N63" s="477"/>
      <c r="O63" s="477"/>
      <c r="P63" s="477"/>
      <c r="Q63" s="477"/>
      <c r="R63" s="477"/>
      <c r="S63" s="477"/>
      <c r="T63" s="477"/>
      <c r="U63" s="477"/>
      <c r="V63" s="477"/>
      <c r="W63" s="62"/>
      <c r="X63" s="477"/>
      <c r="Y63" s="477"/>
      <c r="Z63" s="477"/>
      <c r="AA63" s="477"/>
      <c r="AC63" s="461"/>
      <c r="AD63" s="466"/>
      <c r="AE63" s="466"/>
      <c r="AF63" s="466"/>
      <c r="AG63" s="466"/>
      <c r="AH63" s="466"/>
      <c r="AI63" s="466"/>
      <c r="AJ63" s="466"/>
      <c r="AK63" s="466"/>
      <c r="AL63" s="462"/>
      <c r="AM63" s="62"/>
      <c r="AN63" s="477"/>
      <c r="AO63" s="477"/>
      <c r="AP63" s="477"/>
      <c r="AQ63" s="477"/>
      <c r="AR63" s="477"/>
      <c r="AS63" s="477"/>
      <c r="AT63" s="477"/>
      <c r="AU63" s="477"/>
      <c r="AV63" s="477"/>
    </row>
    <row r="65" spans="1:48" ht="20.25">
      <c r="A65" s="26"/>
      <c r="B65" s="26"/>
      <c r="C65" s="26"/>
      <c r="D65" s="26"/>
      <c r="E65" s="26"/>
      <c r="F65" s="26">
        <v>6</v>
      </c>
      <c r="I65" s="105"/>
      <c r="J65" s="106" t="s">
        <v>11</v>
      </c>
      <c r="K65" s="105"/>
      <c r="L65" s="105"/>
      <c r="M65" s="62"/>
      <c r="N65" s="477"/>
      <c r="O65" s="477"/>
      <c r="P65" s="477"/>
      <c r="Q65" s="477"/>
      <c r="R65" s="477"/>
      <c r="S65" s="477"/>
      <c r="T65" s="477"/>
      <c r="U65" s="477"/>
      <c r="V65" s="477"/>
      <c r="W65" s="62"/>
      <c r="X65" s="477"/>
      <c r="Y65" s="477"/>
      <c r="Z65" s="477"/>
      <c r="AA65" s="477"/>
      <c r="AC65" s="461"/>
      <c r="AD65" s="466"/>
      <c r="AE65" s="466"/>
      <c r="AF65" s="466"/>
      <c r="AG65" s="466"/>
      <c r="AH65" s="466"/>
      <c r="AI65" s="466"/>
      <c r="AJ65" s="466"/>
      <c r="AK65" s="466"/>
      <c r="AL65" s="462"/>
      <c r="AM65" s="62"/>
      <c r="AN65" s="477"/>
      <c r="AO65" s="477"/>
      <c r="AP65" s="477"/>
      <c r="AQ65" s="477"/>
      <c r="AR65" s="477"/>
      <c r="AS65" s="477"/>
      <c r="AT65" s="477"/>
      <c r="AU65" s="477"/>
      <c r="AV65" s="477"/>
    </row>
    <row r="67" spans="1:48" ht="20.25">
      <c r="A67" s="26"/>
      <c r="B67" s="26"/>
      <c r="C67" s="26"/>
      <c r="D67" s="26"/>
      <c r="E67" s="26"/>
      <c r="F67" s="26">
        <v>7</v>
      </c>
      <c r="I67" s="105"/>
      <c r="J67" s="106" t="s">
        <v>11</v>
      </c>
      <c r="K67" s="105"/>
      <c r="L67" s="105"/>
      <c r="M67" s="62"/>
      <c r="N67" s="477"/>
      <c r="O67" s="477"/>
      <c r="P67" s="477"/>
      <c r="Q67" s="477"/>
      <c r="R67" s="477"/>
      <c r="S67" s="477"/>
      <c r="T67" s="477"/>
      <c r="U67" s="477"/>
      <c r="V67" s="477"/>
      <c r="W67" s="62"/>
      <c r="X67" s="477"/>
      <c r="Y67" s="477"/>
      <c r="Z67" s="477"/>
      <c r="AA67" s="477"/>
      <c r="AC67" s="461"/>
      <c r="AD67" s="466"/>
      <c r="AE67" s="466"/>
      <c r="AF67" s="466"/>
      <c r="AG67" s="466"/>
      <c r="AH67" s="466"/>
      <c r="AI67" s="466"/>
      <c r="AJ67" s="466"/>
      <c r="AK67" s="466"/>
      <c r="AL67" s="462"/>
      <c r="AM67" s="62"/>
      <c r="AN67" s="477"/>
      <c r="AO67" s="477"/>
      <c r="AP67" s="477"/>
      <c r="AQ67" s="477"/>
      <c r="AR67" s="477"/>
      <c r="AS67" s="477"/>
      <c r="AT67" s="477"/>
      <c r="AU67" s="477"/>
      <c r="AV67" s="477"/>
    </row>
    <row r="69" spans="1:48" ht="20.25">
      <c r="A69" s="26"/>
      <c r="B69" s="26"/>
      <c r="C69" s="26"/>
      <c r="D69" s="26"/>
      <c r="E69" s="26"/>
      <c r="F69" s="26">
        <v>8</v>
      </c>
      <c r="I69" s="105"/>
      <c r="J69" s="106" t="s">
        <v>11</v>
      </c>
      <c r="K69" s="105"/>
      <c r="L69" s="105"/>
      <c r="M69" s="62"/>
      <c r="N69" s="477"/>
      <c r="O69" s="477"/>
      <c r="P69" s="477"/>
      <c r="Q69" s="477"/>
      <c r="R69" s="477"/>
      <c r="S69" s="477"/>
      <c r="T69" s="477"/>
      <c r="U69" s="477"/>
      <c r="V69" s="477"/>
      <c r="W69" s="62"/>
      <c r="X69" s="477"/>
      <c r="Y69" s="477"/>
      <c r="Z69" s="477"/>
      <c r="AA69" s="477"/>
      <c r="AC69" s="461"/>
      <c r="AD69" s="466"/>
      <c r="AE69" s="466"/>
      <c r="AF69" s="466"/>
      <c r="AG69" s="466"/>
      <c r="AH69" s="466"/>
      <c r="AI69" s="466"/>
      <c r="AJ69" s="466"/>
      <c r="AK69" s="466"/>
      <c r="AL69" s="462"/>
      <c r="AM69" s="62"/>
      <c r="AN69" s="477"/>
      <c r="AO69" s="477"/>
      <c r="AP69" s="477"/>
      <c r="AQ69" s="477"/>
      <c r="AR69" s="477"/>
      <c r="AS69" s="477"/>
      <c r="AT69" s="477"/>
      <c r="AU69" s="477"/>
      <c r="AV69" s="477"/>
    </row>
    <row r="71" spans="1:48" ht="20.25">
      <c r="A71" s="26"/>
      <c r="B71" s="26"/>
      <c r="C71" s="26"/>
      <c r="D71" s="26"/>
      <c r="E71" s="26"/>
      <c r="F71" s="26">
        <v>9</v>
      </c>
      <c r="I71" s="105"/>
      <c r="J71" s="106" t="s">
        <v>11</v>
      </c>
      <c r="K71" s="105"/>
      <c r="L71" s="105"/>
      <c r="M71" s="62"/>
      <c r="N71" s="477"/>
      <c r="O71" s="477"/>
      <c r="P71" s="477"/>
      <c r="Q71" s="477"/>
      <c r="R71" s="477"/>
      <c r="S71" s="477"/>
      <c r="T71" s="477"/>
      <c r="U71" s="477"/>
      <c r="V71" s="477"/>
      <c r="W71" s="62"/>
      <c r="X71" s="477"/>
      <c r="Y71" s="477"/>
      <c r="Z71" s="477"/>
      <c r="AA71" s="477"/>
      <c r="AC71" s="461"/>
      <c r="AD71" s="466"/>
      <c r="AE71" s="466"/>
      <c r="AF71" s="466"/>
      <c r="AG71" s="466"/>
      <c r="AH71" s="466"/>
      <c r="AI71" s="466"/>
      <c r="AJ71" s="466"/>
      <c r="AK71" s="466"/>
      <c r="AL71" s="462"/>
      <c r="AM71" s="62"/>
      <c r="AN71" s="477"/>
      <c r="AO71" s="477"/>
      <c r="AP71" s="477"/>
      <c r="AQ71" s="477"/>
      <c r="AR71" s="477"/>
      <c r="AS71" s="477"/>
      <c r="AT71" s="477"/>
      <c r="AU71" s="477"/>
      <c r="AV71" s="477"/>
    </row>
    <row r="73" spans="1:48" ht="20.25">
      <c r="A73" s="26"/>
      <c r="B73" s="26"/>
      <c r="C73" s="26"/>
      <c r="D73" s="26"/>
      <c r="E73" s="26">
        <v>1</v>
      </c>
      <c r="F73" s="26">
        <v>0</v>
      </c>
      <c r="I73" s="105"/>
      <c r="J73" s="106" t="s">
        <v>11</v>
      </c>
      <c r="K73" s="105"/>
      <c r="L73" s="105"/>
      <c r="M73" s="62"/>
      <c r="N73" s="477"/>
      <c r="O73" s="477"/>
      <c r="P73" s="477"/>
      <c r="Q73" s="477"/>
      <c r="R73" s="477"/>
      <c r="S73" s="477"/>
      <c r="T73" s="477"/>
      <c r="U73" s="477"/>
      <c r="V73" s="477"/>
      <c r="W73" s="62"/>
      <c r="X73" s="477"/>
      <c r="Y73" s="477"/>
      <c r="Z73" s="477"/>
      <c r="AA73" s="477"/>
      <c r="AC73" s="461"/>
      <c r="AD73" s="466"/>
      <c r="AE73" s="466"/>
      <c r="AF73" s="466"/>
      <c r="AG73" s="466"/>
      <c r="AH73" s="466"/>
      <c r="AI73" s="466"/>
      <c r="AJ73" s="466"/>
      <c r="AK73" s="466"/>
      <c r="AL73" s="462"/>
      <c r="AM73" s="62"/>
      <c r="AN73" s="477"/>
      <c r="AO73" s="477"/>
      <c r="AP73" s="477"/>
      <c r="AQ73" s="477"/>
      <c r="AR73" s="477"/>
      <c r="AS73" s="477"/>
      <c r="AT73" s="477"/>
      <c r="AU73" s="477"/>
      <c r="AV73" s="477"/>
    </row>
  </sheetData>
  <mergeCells count="118">
    <mergeCell ref="AP20:AS20"/>
    <mergeCell ref="AP22:AS22"/>
    <mergeCell ref="AP24:AS24"/>
    <mergeCell ref="AP26:AS26"/>
    <mergeCell ref="AQ44:AT44"/>
    <mergeCell ref="N59:V59"/>
    <mergeCell ref="X59:AA59"/>
    <mergeCell ref="AC59:AL59"/>
    <mergeCell ref="AN59:AV59"/>
    <mergeCell ref="AD52:AL52"/>
    <mergeCell ref="AO52:AV52"/>
    <mergeCell ref="AC57:AL57"/>
    <mergeCell ref="AN57:AV57"/>
    <mergeCell ref="A48:BC48"/>
    <mergeCell ref="A50:C50"/>
    <mergeCell ref="N57:V57"/>
    <mergeCell ref="X57:AA57"/>
    <mergeCell ref="Z54:AA54"/>
    <mergeCell ref="AC54:AM54"/>
    <mergeCell ref="AO54:AV54"/>
    <mergeCell ref="N55:V55"/>
    <mergeCell ref="X55:AA55"/>
    <mergeCell ref="AN55:AV55"/>
    <mergeCell ref="AU39:AX40"/>
    <mergeCell ref="Z28:AK28"/>
    <mergeCell ref="AM28:AN28"/>
    <mergeCell ref="Z30:AK30"/>
    <mergeCell ref="AM30:AN30"/>
    <mergeCell ref="I28:L28"/>
    <mergeCell ref="N28:X28"/>
    <mergeCell ref="I30:L30"/>
    <mergeCell ref="N30:X30"/>
    <mergeCell ref="AP28:AS28"/>
    <mergeCell ref="AP30:AS30"/>
    <mergeCell ref="N73:V73"/>
    <mergeCell ref="X73:AA73"/>
    <mergeCell ref="AC73:AL73"/>
    <mergeCell ref="AN73:AV73"/>
    <mergeCell ref="N69:V69"/>
    <mergeCell ref="X69:AA69"/>
    <mergeCell ref="AC69:AL69"/>
    <mergeCell ref="AN69:AV69"/>
    <mergeCell ref="N71:V71"/>
    <mergeCell ref="X71:AA71"/>
    <mergeCell ref="AC71:AL71"/>
    <mergeCell ref="AN71:AV71"/>
    <mergeCell ref="N65:V65"/>
    <mergeCell ref="X65:AA65"/>
    <mergeCell ref="AC65:AL65"/>
    <mergeCell ref="AN65:AV65"/>
    <mergeCell ref="N67:V67"/>
    <mergeCell ref="X67:AA67"/>
    <mergeCell ref="AC67:AL67"/>
    <mergeCell ref="AN67:AV67"/>
    <mergeCell ref="N61:V61"/>
    <mergeCell ref="X61:AA61"/>
    <mergeCell ref="AC61:AL61"/>
    <mergeCell ref="AN61:AV61"/>
    <mergeCell ref="N63:V63"/>
    <mergeCell ref="X63:AA63"/>
    <mergeCell ref="AC63:AL63"/>
    <mergeCell ref="AN63:AV63"/>
    <mergeCell ref="AC55:AL55"/>
    <mergeCell ref="B52:F52"/>
    <mergeCell ref="T50:AB50"/>
    <mergeCell ref="J52:L52"/>
    <mergeCell ref="O52:V52"/>
    <mergeCell ref="Y52:AA52"/>
    <mergeCell ref="Z32:AK32"/>
    <mergeCell ref="AM32:AN32"/>
    <mergeCell ref="Z34:AK34"/>
    <mergeCell ref="AM34:AN34"/>
    <mergeCell ref="I32:L32"/>
    <mergeCell ref="N32:X32"/>
    <mergeCell ref="I34:L34"/>
    <mergeCell ref="N34:X34"/>
    <mergeCell ref="H46:L46"/>
    <mergeCell ref="F37:AS40"/>
    <mergeCell ref="A42:BC42"/>
    <mergeCell ref="B44:D44"/>
    <mergeCell ref="E44:N44"/>
    <mergeCell ref="AP32:AS32"/>
    <mergeCell ref="AP34:AS34"/>
    <mergeCell ref="Z26:AK26"/>
    <mergeCell ref="AM26:AN26"/>
    <mergeCell ref="I24:L24"/>
    <mergeCell ref="N24:X24"/>
    <mergeCell ref="I26:L26"/>
    <mergeCell ref="N26:X26"/>
    <mergeCell ref="Z20:AK20"/>
    <mergeCell ref="AM20:AN20"/>
    <mergeCell ref="Z22:AK22"/>
    <mergeCell ref="AM22:AN22"/>
    <mergeCell ref="I20:L20"/>
    <mergeCell ref="N20:X20"/>
    <mergeCell ref="I22:L22"/>
    <mergeCell ref="N22:X22"/>
    <mergeCell ref="Z24:AK24"/>
    <mergeCell ref="AM24:AN24"/>
    <mergeCell ref="F1:AS4"/>
    <mergeCell ref="B14:F14"/>
    <mergeCell ref="AA14:AK14"/>
    <mergeCell ref="AM14:AN14"/>
    <mergeCell ref="Z18:AK18"/>
    <mergeCell ref="AM18:AN18"/>
    <mergeCell ref="I18:L18"/>
    <mergeCell ref="N18:X18"/>
    <mergeCell ref="A6:BC6"/>
    <mergeCell ref="B8:D8"/>
    <mergeCell ref="E8:N8"/>
    <mergeCell ref="A12:BC12"/>
    <mergeCell ref="H10:L10"/>
    <mergeCell ref="AQ8:AT8"/>
    <mergeCell ref="AU3:AX4"/>
    <mergeCell ref="J14:L14"/>
    <mergeCell ref="O14:X14"/>
    <mergeCell ref="AQ14:AT14"/>
    <mergeCell ref="AP18:AS18"/>
  </mergeCells>
  <phoneticPr fontId="4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workbookViewId="0">
      <selection activeCell="Q31" sqref="Q31"/>
    </sheetView>
  </sheetViews>
  <sheetFormatPr defaultRowHeight="15"/>
  <cols>
    <col min="1" max="1" width="5.42578125" customWidth="1"/>
    <col min="2" max="2" width="32" customWidth="1"/>
    <col min="3" max="3" width="20.42578125" customWidth="1"/>
    <col min="5" max="5" width="9.140625" bestFit="1" customWidth="1"/>
    <col min="6" max="6" width="11.28515625" customWidth="1"/>
    <col min="7" max="7" width="6.42578125" customWidth="1"/>
    <col min="8" max="8" width="6.7109375" customWidth="1"/>
    <col min="13" max="13" width="11.28515625" customWidth="1"/>
    <col min="20" max="20" width="10.28515625" customWidth="1"/>
    <col min="257" max="257" width="5.42578125" customWidth="1"/>
    <col min="258" max="258" width="32" customWidth="1"/>
    <col min="259" max="259" width="18.7109375" customWidth="1"/>
    <col min="263" max="263" width="6.42578125" customWidth="1"/>
    <col min="264" max="264" width="6.7109375" customWidth="1"/>
    <col min="269" max="269" width="8.140625" customWidth="1"/>
    <col min="513" max="513" width="5.42578125" customWidth="1"/>
    <col min="514" max="514" width="32" customWidth="1"/>
    <col min="515" max="515" width="18.7109375" customWidth="1"/>
    <col min="519" max="519" width="6.42578125" customWidth="1"/>
    <col min="520" max="520" width="6.7109375" customWidth="1"/>
    <col min="525" max="525" width="8.140625" customWidth="1"/>
    <col min="769" max="769" width="5.42578125" customWidth="1"/>
    <col min="770" max="770" width="32" customWidth="1"/>
    <col min="771" max="771" width="18.7109375" customWidth="1"/>
    <col min="775" max="775" width="6.42578125" customWidth="1"/>
    <col min="776" max="776" width="6.7109375" customWidth="1"/>
    <col min="781" max="781" width="8.140625" customWidth="1"/>
    <col min="1025" max="1025" width="5.42578125" customWidth="1"/>
    <col min="1026" max="1026" width="32" customWidth="1"/>
    <col min="1027" max="1027" width="18.7109375" customWidth="1"/>
    <col min="1031" max="1031" width="6.42578125" customWidth="1"/>
    <col min="1032" max="1032" width="6.7109375" customWidth="1"/>
    <col min="1037" max="1037" width="8.140625" customWidth="1"/>
    <col min="1281" max="1281" width="5.42578125" customWidth="1"/>
    <col min="1282" max="1282" width="32" customWidth="1"/>
    <col min="1283" max="1283" width="18.7109375" customWidth="1"/>
    <col min="1287" max="1287" width="6.42578125" customWidth="1"/>
    <col min="1288" max="1288" width="6.7109375" customWidth="1"/>
    <col min="1293" max="1293" width="8.140625" customWidth="1"/>
    <col min="1537" max="1537" width="5.42578125" customWidth="1"/>
    <col min="1538" max="1538" width="32" customWidth="1"/>
    <col min="1539" max="1539" width="18.7109375" customWidth="1"/>
    <col min="1543" max="1543" width="6.42578125" customWidth="1"/>
    <col min="1544" max="1544" width="6.7109375" customWidth="1"/>
    <col min="1549" max="1549" width="8.140625" customWidth="1"/>
    <col min="1793" max="1793" width="5.42578125" customWidth="1"/>
    <col min="1794" max="1794" width="32" customWidth="1"/>
    <col min="1795" max="1795" width="18.7109375" customWidth="1"/>
    <col min="1799" max="1799" width="6.42578125" customWidth="1"/>
    <col min="1800" max="1800" width="6.7109375" customWidth="1"/>
    <col min="1805" max="1805" width="8.140625" customWidth="1"/>
    <col min="2049" max="2049" width="5.42578125" customWidth="1"/>
    <col min="2050" max="2050" width="32" customWidth="1"/>
    <col min="2051" max="2051" width="18.7109375" customWidth="1"/>
    <col min="2055" max="2055" width="6.42578125" customWidth="1"/>
    <col min="2056" max="2056" width="6.7109375" customWidth="1"/>
    <col min="2061" max="2061" width="8.140625" customWidth="1"/>
    <col min="2305" max="2305" width="5.42578125" customWidth="1"/>
    <col min="2306" max="2306" width="32" customWidth="1"/>
    <col min="2307" max="2307" width="18.7109375" customWidth="1"/>
    <col min="2311" max="2311" width="6.42578125" customWidth="1"/>
    <col min="2312" max="2312" width="6.7109375" customWidth="1"/>
    <col min="2317" max="2317" width="8.140625" customWidth="1"/>
    <col min="2561" max="2561" width="5.42578125" customWidth="1"/>
    <col min="2562" max="2562" width="32" customWidth="1"/>
    <col min="2563" max="2563" width="18.7109375" customWidth="1"/>
    <col min="2567" max="2567" width="6.42578125" customWidth="1"/>
    <col min="2568" max="2568" width="6.7109375" customWidth="1"/>
    <col min="2573" max="2573" width="8.140625" customWidth="1"/>
    <col min="2817" max="2817" width="5.42578125" customWidth="1"/>
    <col min="2818" max="2818" width="32" customWidth="1"/>
    <col min="2819" max="2819" width="18.7109375" customWidth="1"/>
    <col min="2823" max="2823" width="6.42578125" customWidth="1"/>
    <col min="2824" max="2824" width="6.7109375" customWidth="1"/>
    <col min="2829" max="2829" width="8.140625" customWidth="1"/>
    <col min="3073" max="3073" width="5.42578125" customWidth="1"/>
    <col min="3074" max="3074" width="32" customWidth="1"/>
    <col min="3075" max="3075" width="18.7109375" customWidth="1"/>
    <col min="3079" max="3079" width="6.42578125" customWidth="1"/>
    <col min="3080" max="3080" width="6.7109375" customWidth="1"/>
    <col min="3085" max="3085" width="8.140625" customWidth="1"/>
    <col min="3329" max="3329" width="5.42578125" customWidth="1"/>
    <col min="3330" max="3330" width="32" customWidth="1"/>
    <col min="3331" max="3331" width="18.7109375" customWidth="1"/>
    <col min="3335" max="3335" width="6.42578125" customWidth="1"/>
    <col min="3336" max="3336" width="6.7109375" customWidth="1"/>
    <col min="3341" max="3341" width="8.140625" customWidth="1"/>
    <col min="3585" max="3585" width="5.42578125" customWidth="1"/>
    <col min="3586" max="3586" width="32" customWidth="1"/>
    <col min="3587" max="3587" width="18.7109375" customWidth="1"/>
    <col min="3591" max="3591" width="6.42578125" customWidth="1"/>
    <col min="3592" max="3592" width="6.7109375" customWidth="1"/>
    <col min="3597" max="3597" width="8.140625" customWidth="1"/>
    <col min="3841" max="3841" width="5.42578125" customWidth="1"/>
    <col min="3842" max="3842" width="32" customWidth="1"/>
    <col min="3843" max="3843" width="18.7109375" customWidth="1"/>
    <col min="3847" max="3847" width="6.42578125" customWidth="1"/>
    <col min="3848" max="3848" width="6.7109375" customWidth="1"/>
    <col min="3853" max="3853" width="8.140625" customWidth="1"/>
    <col min="4097" max="4097" width="5.42578125" customWidth="1"/>
    <col min="4098" max="4098" width="32" customWidth="1"/>
    <col min="4099" max="4099" width="18.7109375" customWidth="1"/>
    <col min="4103" max="4103" width="6.42578125" customWidth="1"/>
    <col min="4104" max="4104" width="6.7109375" customWidth="1"/>
    <col min="4109" max="4109" width="8.140625" customWidth="1"/>
    <col min="4353" max="4353" width="5.42578125" customWidth="1"/>
    <col min="4354" max="4354" width="32" customWidth="1"/>
    <col min="4355" max="4355" width="18.7109375" customWidth="1"/>
    <col min="4359" max="4359" width="6.42578125" customWidth="1"/>
    <col min="4360" max="4360" width="6.7109375" customWidth="1"/>
    <col min="4365" max="4365" width="8.140625" customWidth="1"/>
    <col min="4609" max="4609" width="5.42578125" customWidth="1"/>
    <col min="4610" max="4610" width="32" customWidth="1"/>
    <col min="4611" max="4611" width="18.7109375" customWidth="1"/>
    <col min="4615" max="4615" width="6.42578125" customWidth="1"/>
    <col min="4616" max="4616" width="6.7109375" customWidth="1"/>
    <col min="4621" max="4621" width="8.140625" customWidth="1"/>
    <col min="4865" max="4865" width="5.42578125" customWidth="1"/>
    <col min="4866" max="4866" width="32" customWidth="1"/>
    <col min="4867" max="4867" width="18.7109375" customWidth="1"/>
    <col min="4871" max="4871" width="6.42578125" customWidth="1"/>
    <col min="4872" max="4872" width="6.7109375" customWidth="1"/>
    <col min="4877" max="4877" width="8.140625" customWidth="1"/>
    <col min="5121" max="5121" width="5.42578125" customWidth="1"/>
    <col min="5122" max="5122" width="32" customWidth="1"/>
    <col min="5123" max="5123" width="18.7109375" customWidth="1"/>
    <col min="5127" max="5127" width="6.42578125" customWidth="1"/>
    <col min="5128" max="5128" width="6.7109375" customWidth="1"/>
    <col min="5133" max="5133" width="8.140625" customWidth="1"/>
    <col min="5377" max="5377" width="5.42578125" customWidth="1"/>
    <col min="5378" max="5378" width="32" customWidth="1"/>
    <col min="5379" max="5379" width="18.7109375" customWidth="1"/>
    <col min="5383" max="5383" width="6.42578125" customWidth="1"/>
    <col min="5384" max="5384" width="6.7109375" customWidth="1"/>
    <col min="5389" max="5389" width="8.140625" customWidth="1"/>
    <col min="5633" max="5633" width="5.42578125" customWidth="1"/>
    <col min="5634" max="5634" width="32" customWidth="1"/>
    <col min="5635" max="5635" width="18.7109375" customWidth="1"/>
    <col min="5639" max="5639" width="6.42578125" customWidth="1"/>
    <col min="5640" max="5640" width="6.7109375" customWidth="1"/>
    <col min="5645" max="5645" width="8.140625" customWidth="1"/>
    <col min="5889" max="5889" width="5.42578125" customWidth="1"/>
    <col min="5890" max="5890" width="32" customWidth="1"/>
    <col min="5891" max="5891" width="18.7109375" customWidth="1"/>
    <col min="5895" max="5895" width="6.42578125" customWidth="1"/>
    <col min="5896" max="5896" width="6.7109375" customWidth="1"/>
    <col min="5901" max="5901" width="8.140625" customWidth="1"/>
    <col min="6145" max="6145" width="5.42578125" customWidth="1"/>
    <col min="6146" max="6146" width="32" customWidth="1"/>
    <col min="6147" max="6147" width="18.7109375" customWidth="1"/>
    <col min="6151" max="6151" width="6.42578125" customWidth="1"/>
    <col min="6152" max="6152" width="6.7109375" customWidth="1"/>
    <col min="6157" max="6157" width="8.140625" customWidth="1"/>
    <col min="6401" max="6401" width="5.42578125" customWidth="1"/>
    <col min="6402" max="6402" width="32" customWidth="1"/>
    <col min="6403" max="6403" width="18.7109375" customWidth="1"/>
    <col min="6407" max="6407" width="6.42578125" customWidth="1"/>
    <col min="6408" max="6408" width="6.7109375" customWidth="1"/>
    <col min="6413" max="6413" width="8.140625" customWidth="1"/>
    <col min="6657" max="6657" width="5.42578125" customWidth="1"/>
    <col min="6658" max="6658" width="32" customWidth="1"/>
    <col min="6659" max="6659" width="18.7109375" customWidth="1"/>
    <col min="6663" max="6663" width="6.42578125" customWidth="1"/>
    <col min="6664" max="6664" width="6.7109375" customWidth="1"/>
    <col min="6669" max="6669" width="8.140625" customWidth="1"/>
    <col min="6913" max="6913" width="5.42578125" customWidth="1"/>
    <col min="6914" max="6914" width="32" customWidth="1"/>
    <col min="6915" max="6915" width="18.7109375" customWidth="1"/>
    <col min="6919" max="6919" width="6.42578125" customWidth="1"/>
    <col min="6920" max="6920" width="6.7109375" customWidth="1"/>
    <col min="6925" max="6925" width="8.140625" customWidth="1"/>
    <col min="7169" max="7169" width="5.42578125" customWidth="1"/>
    <col min="7170" max="7170" width="32" customWidth="1"/>
    <col min="7171" max="7171" width="18.7109375" customWidth="1"/>
    <col min="7175" max="7175" width="6.42578125" customWidth="1"/>
    <col min="7176" max="7176" width="6.7109375" customWidth="1"/>
    <col min="7181" max="7181" width="8.140625" customWidth="1"/>
    <col min="7425" max="7425" width="5.42578125" customWidth="1"/>
    <col min="7426" max="7426" width="32" customWidth="1"/>
    <col min="7427" max="7427" width="18.7109375" customWidth="1"/>
    <col min="7431" max="7431" width="6.42578125" customWidth="1"/>
    <col min="7432" max="7432" width="6.7109375" customWidth="1"/>
    <col min="7437" max="7437" width="8.140625" customWidth="1"/>
    <col min="7681" max="7681" width="5.42578125" customWidth="1"/>
    <col min="7682" max="7682" width="32" customWidth="1"/>
    <col min="7683" max="7683" width="18.7109375" customWidth="1"/>
    <col min="7687" max="7687" width="6.42578125" customWidth="1"/>
    <col min="7688" max="7688" width="6.7109375" customWidth="1"/>
    <col min="7693" max="7693" width="8.140625" customWidth="1"/>
    <col min="7937" max="7937" width="5.42578125" customWidth="1"/>
    <col min="7938" max="7938" width="32" customWidth="1"/>
    <col min="7939" max="7939" width="18.7109375" customWidth="1"/>
    <col min="7943" max="7943" width="6.42578125" customWidth="1"/>
    <col min="7944" max="7944" width="6.7109375" customWidth="1"/>
    <col min="7949" max="7949" width="8.140625" customWidth="1"/>
    <col min="8193" max="8193" width="5.42578125" customWidth="1"/>
    <col min="8194" max="8194" width="32" customWidth="1"/>
    <col min="8195" max="8195" width="18.7109375" customWidth="1"/>
    <col min="8199" max="8199" width="6.42578125" customWidth="1"/>
    <col min="8200" max="8200" width="6.7109375" customWidth="1"/>
    <col min="8205" max="8205" width="8.140625" customWidth="1"/>
    <col min="8449" max="8449" width="5.42578125" customWidth="1"/>
    <col min="8450" max="8450" width="32" customWidth="1"/>
    <col min="8451" max="8451" width="18.7109375" customWidth="1"/>
    <col min="8455" max="8455" width="6.42578125" customWidth="1"/>
    <col min="8456" max="8456" width="6.7109375" customWidth="1"/>
    <col min="8461" max="8461" width="8.140625" customWidth="1"/>
    <col min="8705" max="8705" width="5.42578125" customWidth="1"/>
    <col min="8706" max="8706" width="32" customWidth="1"/>
    <col min="8707" max="8707" width="18.7109375" customWidth="1"/>
    <col min="8711" max="8711" width="6.42578125" customWidth="1"/>
    <col min="8712" max="8712" width="6.7109375" customWidth="1"/>
    <col min="8717" max="8717" width="8.140625" customWidth="1"/>
    <col min="8961" max="8961" width="5.42578125" customWidth="1"/>
    <col min="8962" max="8962" width="32" customWidth="1"/>
    <col min="8963" max="8963" width="18.7109375" customWidth="1"/>
    <col min="8967" max="8967" width="6.42578125" customWidth="1"/>
    <col min="8968" max="8968" width="6.7109375" customWidth="1"/>
    <col min="8973" max="8973" width="8.140625" customWidth="1"/>
    <col min="9217" max="9217" width="5.42578125" customWidth="1"/>
    <col min="9218" max="9218" width="32" customWidth="1"/>
    <col min="9219" max="9219" width="18.7109375" customWidth="1"/>
    <col min="9223" max="9223" width="6.42578125" customWidth="1"/>
    <col min="9224" max="9224" width="6.7109375" customWidth="1"/>
    <col min="9229" max="9229" width="8.140625" customWidth="1"/>
    <col min="9473" max="9473" width="5.42578125" customWidth="1"/>
    <col min="9474" max="9474" width="32" customWidth="1"/>
    <col min="9475" max="9475" width="18.7109375" customWidth="1"/>
    <col min="9479" max="9479" width="6.42578125" customWidth="1"/>
    <col min="9480" max="9480" width="6.7109375" customWidth="1"/>
    <col min="9485" max="9485" width="8.140625" customWidth="1"/>
    <col min="9729" max="9729" width="5.42578125" customWidth="1"/>
    <col min="9730" max="9730" width="32" customWidth="1"/>
    <col min="9731" max="9731" width="18.7109375" customWidth="1"/>
    <col min="9735" max="9735" width="6.42578125" customWidth="1"/>
    <col min="9736" max="9736" width="6.7109375" customWidth="1"/>
    <col min="9741" max="9741" width="8.140625" customWidth="1"/>
    <col min="9985" max="9985" width="5.42578125" customWidth="1"/>
    <col min="9986" max="9986" width="32" customWidth="1"/>
    <col min="9987" max="9987" width="18.7109375" customWidth="1"/>
    <col min="9991" max="9991" width="6.42578125" customWidth="1"/>
    <col min="9992" max="9992" width="6.7109375" customWidth="1"/>
    <col min="9997" max="9997" width="8.140625" customWidth="1"/>
    <col min="10241" max="10241" width="5.42578125" customWidth="1"/>
    <col min="10242" max="10242" width="32" customWidth="1"/>
    <col min="10243" max="10243" width="18.7109375" customWidth="1"/>
    <col min="10247" max="10247" width="6.42578125" customWidth="1"/>
    <col min="10248" max="10248" width="6.7109375" customWidth="1"/>
    <col min="10253" max="10253" width="8.140625" customWidth="1"/>
    <col min="10497" max="10497" width="5.42578125" customWidth="1"/>
    <col min="10498" max="10498" width="32" customWidth="1"/>
    <col min="10499" max="10499" width="18.7109375" customWidth="1"/>
    <col min="10503" max="10503" width="6.42578125" customWidth="1"/>
    <col min="10504" max="10504" width="6.7109375" customWidth="1"/>
    <col min="10509" max="10509" width="8.140625" customWidth="1"/>
    <col min="10753" max="10753" width="5.42578125" customWidth="1"/>
    <col min="10754" max="10754" width="32" customWidth="1"/>
    <col min="10755" max="10755" width="18.7109375" customWidth="1"/>
    <col min="10759" max="10759" width="6.42578125" customWidth="1"/>
    <col min="10760" max="10760" width="6.7109375" customWidth="1"/>
    <col min="10765" max="10765" width="8.140625" customWidth="1"/>
    <col min="11009" max="11009" width="5.42578125" customWidth="1"/>
    <col min="11010" max="11010" width="32" customWidth="1"/>
    <col min="11011" max="11011" width="18.7109375" customWidth="1"/>
    <col min="11015" max="11015" width="6.42578125" customWidth="1"/>
    <col min="11016" max="11016" width="6.7109375" customWidth="1"/>
    <col min="11021" max="11021" width="8.140625" customWidth="1"/>
    <col min="11265" max="11265" width="5.42578125" customWidth="1"/>
    <col min="11266" max="11266" width="32" customWidth="1"/>
    <col min="11267" max="11267" width="18.7109375" customWidth="1"/>
    <col min="11271" max="11271" width="6.42578125" customWidth="1"/>
    <col min="11272" max="11272" width="6.7109375" customWidth="1"/>
    <col min="11277" max="11277" width="8.140625" customWidth="1"/>
    <col min="11521" max="11521" width="5.42578125" customWidth="1"/>
    <col min="11522" max="11522" width="32" customWidth="1"/>
    <col min="11523" max="11523" width="18.7109375" customWidth="1"/>
    <col min="11527" max="11527" width="6.42578125" customWidth="1"/>
    <col min="11528" max="11528" width="6.7109375" customWidth="1"/>
    <col min="11533" max="11533" width="8.140625" customWidth="1"/>
    <col min="11777" max="11777" width="5.42578125" customWidth="1"/>
    <col min="11778" max="11778" width="32" customWidth="1"/>
    <col min="11779" max="11779" width="18.7109375" customWidth="1"/>
    <col min="11783" max="11783" width="6.42578125" customWidth="1"/>
    <col min="11784" max="11784" width="6.7109375" customWidth="1"/>
    <col min="11789" max="11789" width="8.140625" customWidth="1"/>
    <col min="12033" max="12033" width="5.42578125" customWidth="1"/>
    <col min="12034" max="12034" width="32" customWidth="1"/>
    <col min="12035" max="12035" width="18.7109375" customWidth="1"/>
    <col min="12039" max="12039" width="6.42578125" customWidth="1"/>
    <col min="12040" max="12040" width="6.7109375" customWidth="1"/>
    <col min="12045" max="12045" width="8.140625" customWidth="1"/>
    <col min="12289" max="12289" width="5.42578125" customWidth="1"/>
    <col min="12290" max="12290" width="32" customWidth="1"/>
    <col min="12291" max="12291" width="18.7109375" customWidth="1"/>
    <col min="12295" max="12295" width="6.42578125" customWidth="1"/>
    <col min="12296" max="12296" width="6.7109375" customWidth="1"/>
    <col min="12301" max="12301" width="8.140625" customWidth="1"/>
    <col min="12545" max="12545" width="5.42578125" customWidth="1"/>
    <col min="12546" max="12546" width="32" customWidth="1"/>
    <col min="12547" max="12547" width="18.7109375" customWidth="1"/>
    <col min="12551" max="12551" width="6.42578125" customWidth="1"/>
    <col min="12552" max="12552" width="6.7109375" customWidth="1"/>
    <col min="12557" max="12557" width="8.140625" customWidth="1"/>
    <col min="12801" max="12801" width="5.42578125" customWidth="1"/>
    <col min="12802" max="12802" width="32" customWidth="1"/>
    <col min="12803" max="12803" width="18.7109375" customWidth="1"/>
    <col min="12807" max="12807" width="6.42578125" customWidth="1"/>
    <col min="12808" max="12808" width="6.7109375" customWidth="1"/>
    <col min="12813" max="12813" width="8.140625" customWidth="1"/>
    <col min="13057" max="13057" width="5.42578125" customWidth="1"/>
    <col min="13058" max="13058" width="32" customWidth="1"/>
    <col min="13059" max="13059" width="18.7109375" customWidth="1"/>
    <col min="13063" max="13063" width="6.42578125" customWidth="1"/>
    <col min="13064" max="13064" width="6.7109375" customWidth="1"/>
    <col min="13069" max="13069" width="8.140625" customWidth="1"/>
    <col min="13313" max="13313" width="5.42578125" customWidth="1"/>
    <col min="13314" max="13314" width="32" customWidth="1"/>
    <col min="13315" max="13315" width="18.7109375" customWidth="1"/>
    <col min="13319" max="13319" width="6.42578125" customWidth="1"/>
    <col min="13320" max="13320" width="6.7109375" customWidth="1"/>
    <col min="13325" max="13325" width="8.140625" customWidth="1"/>
    <col min="13569" max="13569" width="5.42578125" customWidth="1"/>
    <col min="13570" max="13570" width="32" customWidth="1"/>
    <col min="13571" max="13571" width="18.7109375" customWidth="1"/>
    <col min="13575" max="13575" width="6.42578125" customWidth="1"/>
    <col min="13576" max="13576" width="6.7109375" customWidth="1"/>
    <col min="13581" max="13581" width="8.140625" customWidth="1"/>
    <col min="13825" max="13825" width="5.42578125" customWidth="1"/>
    <col min="13826" max="13826" width="32" customWidth="1"/>
    <col min="13827" max="13827" width="18.7109375" customWidth="1"/>
    <col min="13831" max="13831" width="6.42578125" customWidth="1"/>
    <col min="13832" max="13832" width="6.7109375" customWidth="1"/>
    <col min="13837" max="13837" width="8.140625" customWidth="1"/>
    <col min="14081" max="14081" width="5.42578125" customWidth="1"/>
    <col min="14082" max="14082" width="32" customWidth="1"/>
    <col min="14083" max="14083" width="18.7109375" customWidth="1"/>
    <col min="14087" max="14087" width="6.42578125" customWidth="1"/>
    <col min="14088" max="14088" width="6.7109375" customWidth="1"/>
    <col min="14093" max="14093" width="8.140625" customWidth="1"/>
    <col min="14337" max="14337" width="5.42578125" customWidth="1"/>
    <col min="14338" max="14338" width="32" customWidth="1"/>
    <col min="14339" max="14339" width="18.7109375" customWidth="1"/>
    <col min="14343" max="14343" width="6.42578125" customWidth="1"/>
    <col min="14344" max="14344" width="6.7109375" customWidth="1"/>
    <col min="14349" max="14349" width="8.140625" customWidth="1"/>
    <col min="14593" max="14593" width="5.42578125" customWidth="1"/>
    <col min="14594" max="14594" width="32" customWidth="1"/>
    <col min="14595" max="14595" width="18.7109375" customWidth="1"/>
    <col min="14599" max="14599" width="6.42578125" customWidth="1"/>
    <col min="14600" max="14600" width="6.7109375" customWidth="1"/>
    <col min="14605" max="14605" width="8.140625" customWidth="1"/>
    <col min="14849" max="14849" width="5.42578125" customWidth="1"/>
    <col min="14850" max="14850" width="32" customWidth="1"/>
    <col min="14851" max="14851" width="18.7109375" customWidth="1"/>
    <col min="14855" max="14855" width="6.42578125" customWidth="1"/>
    <col min="14856" max="14856" width="6.7109375" customWidth="1"/>
    <col min="14861" max="14861" width="8.140625" customWidth="1"/>
    <col min="15105" max="15105" width="5.42578125" customWidth="1"/>
    <col min="15106" max="15106" width="32" customWidth="1"/>
    <col min="15107" max="15107" width="18.7109375" customWidth="1"/>
    <col min="15111" max="15111" width="6.42578125" customWidth="1"/>
    <col min="15112" max="15112" width="6.7109375" customWidth="1"/>
    <col min="15117" max="15117" width="8.140625" customWidth="1"/>
    <col min="15361" max="15361" width="5.42578125" customWidth="1"/>
    <col min="15362" max="15362" width="32" customWidth="1"/>
    <col min="15363" max="15363" width="18.7109375" customWidth="1"/>
    <col min="15367" max="15367" width="6.42578125" customWidth="1"/>
    <col min="15368" max="15368" width="6.7109375" customWidth="1"/>
    <col min="15373" max="15373" width="8.140625" customWidth="1"/>
    <col min="15617" max="15617" width="5.42578125" customWidth="1"/>
    <col min="15618" max="15618" width="32" customWidth="1"/>
    <col min="15619" max="15619" width="18.7109375" customWidth="1"/>
    <col min="15623" max="15623" width="6.42578125" customWidth="1"/>
    <col min="15624" max="15624" width="6.7109375" customWidth="1"/>
    <col min="15629" max="15629" width="8.140625" customWidth="1"/>
    <col min="15873" max="15873" width="5.42578125" customWidth="1"/>
    <col min="15874" max="15874" width="32" customWidth="1"/>
    <col min="15875" max="15875" width="18.7109375" customWidth="1"/>
    <col min="15879" max="15879" width="6.42578125" customWidth="1"/>
    <col min="15880" max="15880" width="6.7109375" customWidth="1"/>
    <col min="15885" max="15885" width="8.140625" customWidth="1"/>
    <col min="16129" max="16129" width="5.42578125" customWidth="1"/>
    <col min="16130" max="16130" width="32" customWidth="1"/>
    <col min="16131" max="16131" width="18.7109375" customWidth="1"/>
    <col min="16135" max="16135" width="6.42578125" customWidth="1"/>
    <col min="16136" max="16136" width="6.7109375" customWidth="1"/>
    <col min="16141" max="16141" width="8.140625" customWidth="1"/>
  </cols>
  <sheetData>
    <row r="1" spans="1:26" ht="15.75">
      <c r="A1" s="123" t="s">
        <v>1</v>
      </c>
      <c r="B1" s="123"/>
      <c r="C1" s="495" t="s">
        <v>233</v>
      </c>
      <c r="D1" s="495"/>
      <c r="E1" s="495"/>
      <c r="F1" s="495"/>
      <c r="G1" s="495"/>
      <c r="H1" s="495"/>
      <c r="I1" s="495"/>
      <c r="J1" s="123"/>
      <c r="K1" s="123"/>
      <c r="L1" s="123"/>
      <c r="M1" s="123"/>
      <c r="N1" s="123"/>
      <c r="O1" s="123"/>
      <c r="P1" s="123"/>
      <c r="S1" s="123"/>
      <c r="T1" s="123"/>
      <c r="U1" s="123"/>
      <c r="V1" s="123"/>
      <c r="W1" s="123"/>
      <c r="X1" s="123"/>
      <c r="Y1" s="123"/>
    </row>
    <row r="2" spans="1:26" ht="15.75">
      <c r="A2" s="123"/>
      <c r="B2" s="243" t="s">
        <v>23</v>
      </c>
      <c r="C2" s="494">
        <v>60400005234</v>
      </c>
      <c r="D2" s="494"/>
      <c r="E2" s="494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239"/>
      <c r="R2" s="239"/>
      <c r="S2" s="123"/>
      <c r="T2" s="123"/>
      <c r="U2" s="123"/>
      <c r="V2" s="123"/>
      <c r="W2" s="123"/>
      <c r="X2" s="123"/>
      <c r="Y2" s="123"/>
    </row>
    <row r="3" spans="1:26" ht="15.75">
      <c r="A3" s="496" t="s">
        <v>182</v>
      </c>
      <c r="B3" s="496"/>
      <c r="C3" s="243" t="s">
        <v>183</v>
      </c>
      <c r="D3" s="292">
        <v>1</v>
      </c>
      <c r="E3" s="243" t="s">
        <v>34</v>
      </c>
      <c r="F3" s="292">
        <v>2023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291" t="s">
        <v>181</v>
      </c>
      <c r="R3" s="123"/>
      <c r="S3" s="291" t="s">
        <v>232</v>
      </c>
      <c r="T3" s="123"/>
      <c r="U3" s="123"/>
      <c r="V3" s="123"/>
      <c r="W3" s="123"/>
      <c r="X3" s="123"/>
      <c r="Y3" s="123"/>
    </row>
    <row r="4" spans="1:26" ht="20.25">
      <c r="A4" s="124" t="s">
        <v>274</v>
      </c>
      <c r="B4" s="123"/>
      <c r="C4" s="123"/>
      <c r="D4" s="123"/>
      <c r="E4" s="123"/>
      <c r="F4" s="123"/>
      <c r="G4" s="123"/>
      <c r="H4" s="123"/>
      <c r="I4" s="123" t="s">
        <v>102</v>
      </c>
      <c r="J4" s="123"/>
      <c r="K4" s="123"/>
      <c r="L4" s="123"/>
      <c r="M4" s="123"/>
      <c r="N4" s="123"/>
      <c r="O4" s="123"/>
      <c r="P4" s="125" t="s">
        <v>103</v>
      </c>
      <c r="Q4" s="126">
        <f>25*3450</f>
        <v>86250</v>
      </c>
      <c r="R4" s="125" t="s">
        <v>104</v>
      </c>
      <c r="S4" s="125">
        <f>Q4*3</f>
        <v>258750</v>
      </c>
      <c r="T4" s="125" t="s">
        <v>104</v>
      </c>
      <c r="U4" s="123"/>
      <c r="V4" s="123"/>
      <c r="W4" s="123"/>
      <c r="X4" s="123"/>
      <c r="Y4" s="123"/>
    </row>
    <row r="5" spans="1:26" ht="15.75">
      <c r="A5" s="127" t="s">
        <v>275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 t="s">
        <v>105</v>
      </c>
      <c r="M5" s="123"/>
      <c r="N5" s="123"/>
      <c r="O5" s="123"/>
      <c r="P5" s="125" t="s">
        <v>106</v>
      </c>
      <c r="Q5" s="126">
        <f>3450*14</f>
        <v>48300</v>
      </c>
      <c r="R5" s="125" t="s">
        <v>104</v>
      </c>
      <c r="S5" s="125">
        <f>Q5*3</f>
        <v>144900</v>
      </c>
      <c r="T5" s="125" t="s">
        <v>104</v>
      </c>
      <c r="U5" s="123"/>
      <c r="V5" s="123"/>
      <c r="W5" s="123"/>
      <c r="X5" s="123"/>
      <c r="Y5" s="123"/>
    </row>
    <row r="6" spans="1:26" ht="15.75" thickBot="1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</row>
    <row r="7" spans="1:26" ht="24.75" customHeight="1">
      <c r="A7" s="532" t="s">
        <v>24</v>
      </c>
      <c r="B7" s="533" t="s">
        <v>107</v>
      </c>
      <c r="C7" s="534" t="s">
        <v>108</v>
      </c>
      <c r="D7" s="538" t="s">
        <v>109</v>
      </c>
      <c r="E7" s="556"/>
      <c r="F7" s="539"/>
      <c r="G7" s="538" t="s">
        <v>110</v>
      </c>
      <c r="H7" s="539"/>
      <c r="I7" s="521" t="s">
        <v>111</v>
      </c>
      <c r="J7" s="532" t="s">
        <v>112</v>
      </c>
      <c r="K7" s="533"/>
      <c r="L7" s="533"/>
      <c r="M7" s="534"/>
      <c r="N7" s="532" t="s">
        <v>113</v>
      </c>
      <c r="O7" s="533"/>
      <c r="P7" s="533"/>
      <c r="Q7" s="533"/>
      <c r="R7" s="533"/>
      <c r="S7" s="534"/>
      <c r="T7" s="535" t="s">
        <v>114</v>
      </c>
      <c r="U7" s="538" t="s">
        <v>115</v>
      </c>
      <c r="V7" s="539"/>
      <c r="W7" s="538" t="s">
        <v>116</v>
      </c>
      <c r="X7" s="539"/>
      <c r="Y7" s="550" t="s">
        <v>180</v>
      </c>
      <c r="Z7" s="508" t="s">
        <v>117</v>
      </c>
    </row>
    <row r="8" spans="1:26" ht="15" customHeight="1">
      <c r="A8" s="511"/>
      <c r="B8" s="542"/>
      <c r="C8" s="516"/>
      <c r="D8" s="511" t="s">
        <v>172</v>
      </c>
      <c r="E8" s="513" t="s">
        <v>118</v>
      </c>
      <c r="F8" s="516" t="s">
        <v>119</v>
      </c>
      <c r="G8" s="504" t="s">
        <v>120</v>
      </c>
      <c r="H8" s="506" t="s">
        <v>121</v>
      </c>
      <c r="I8" s="522"/>
      <c r="J8" s="540" t="s">
        <v>122</v>
      </c>
      <c r="K8" s="541" t="s">
        <v>123</v>
      </c>
      <c r="L8" s="544" t="s">
        <v>124</v>
      </c>
      <c r="M8" s="547" t="s">
        <v>125</v>
      </c>
      <c r="N8" s="553" t="s">
        <v>175</v>
      </c>
      <c r="O8" s="541" t="s">
        <v>126</v>
      </c>
      <c r="P8" s="514" t="s">
        <v>127</v>
      </c>
      <c r="Q8" s="541" t="s">
        <v>176</v>
      </c>
      <c r="R8" s="498" t="s">
        <v>128</v>
      </c>
      <c r="S8" s="501" t="s">
        <v>129</v>
      </c>
      <c r="T8" s="536"/>
      <c r="U8" s="504" t="s">
        <v>178</v>
      </c>
      <c r="V8" s="506" t="s">
        <v>177</v>
      </c>
      <c r="W8" s="504" t="s">
        <v>130</v>
      </c>
      <c r="X8" s="506" t="s">
        <v>179</v>
      </c>
      <c r="Y8" s="551"/>
      <c r="Z8" s="509"/>
    </row>
    <row r="9" spans="1:26">
      <c r="A9" s="511"/>
      <c r="B9" s="542"/>
      <c r="C9" s="516"/>
      <c r="D9" s="511"/>
      <c r="E9" s="514"/>
      <c r="F9" s="516"/>
      <c r="G9" s="504"/>
      <c r="H9" s="506"/>
      <c r="I9" s="522"/>
      <c r="J9" s="511"/>
      <c r="K9" s="542"/>
      <c r="L9" s="545"/>
      <c r="M9" s="548"/>
      <c r="N9" s="554"/>
      <c r="O9" s="542"/>
      <c r="P9" s="514"/>
      <c r="Q9" s="542"/>
      <c r="R9" s="499"/>
      <c r="S9" s="502"/>
      <c r="T9" s="536"/>
      <c r="U9" s="504"/>
      <c r="V9" s="506"/>
      <c r="W9" s="504"/>
      <c r="X9" s="506"/>
      <c r="Y9" s="551"/>
      <c r="Z9" s="509"/>
    </row>
    <row r="10" spans="1:26">
      <c r="A10" s="511"/>
      <c r="B10" s="542"/>
      <c r="C10" s="516"/>
      <c r="D10" s="511"/>
      <c r="E10" s="514"/>
      <c r="F10" s="516"/>
      <c r="G10" s="504"/>
      <c r="H10" s="506"/>
      <c r="I10" s="522"/>
      <c r="J10" s="511"/>
      <c r="K10" s="542"/>
      <c r="L10" s="545"/>
      <c r="M10" s="548"/>
      <c r="N10" s="554"/>
      <c r="O10" s="542"/>
      <c r="P10" s="514"/>
      <c r="Q10" s="542"/>
      <c r="R10" s="499"/>
      <c r="S10" s="502"/>
      <c r="T10" s="536"/>
      <c r="U10" s="504"/>
      <c r="V10" s="506"/>
      <c r="W10" s="504"/>
      <c r="X10" s="506"/>
      <c r="Y10" s="551"/>
      <c r="Z10" s="509"/>
    </row>
    <row r="11" spans="1:26">
      <c r="A11" s="511"/>
      <c r="B11" s="542"/>
      <c r="C11" s="516"/>
      <c r="D11" s="511"/>
      <c r="E11" s="514"/>
      <c r="F11" s="516"/>
      <c r="G11" s="504"/>
      <c r="H11" s="506"/>
      <c r="I11" s="522"/>
      <c r="J11" s="511"/>
      <c r="K11" s="542"/>
      <c r="L11" s="545"/>
      <c r="M11" s="548"/>
      <c r="N11" s="554"/>
      <c r="O11" s="542"/>
      <c r="P11" s="514"/>
      <c r="Q11" s="542"/>
      <c r="R11" s="499"/>
      <c r="S11" s="502"/>
      <c r="T11" s="536"/>
      <c r="U11" s="504"/>
      <c r="V11" s="506"/>
      <c r="W11" s="504"/>
      <c r="X11" s="506"/>
      <c r="Y11" s="551"/>
      <c r="Z11" s="509"/>
    </row>
    <row r="12" spans="1:26" ht="29.45" customHeight="1" thickBot="1">
      <c r="A12" s="512"/>
      <c r="B12" s="543"/>
      <c r="C12" s="517"/>
      <c r="D12" s="512"/>
      <c r="E12" s="515"/>
      <c r="F12" s="517"/>
      <c r="G12" s="505"/>
      <c r="H12" s="507"/>
      <c r="I12" s="523"/>
      <c r="J12" s="512"/>
      <c r="K12" s="543"/>
      <c r="L12" s="546"/>
      <c r="M12" s="549"/>
      <c r="N12" s="555"/>
      <c r="O12" s="543"/>
      <c r="P12" s="515"/>
      <c r="Q12" s="543"/>
      <c r="R12" s="500"/>
      <c r="S12" s="503"/>
      <c r="T12" s="537"/>
      <c r="U12" s="505"/>
      <c r="V12" s="507"/>
      <c r="W12" s="505"/>
      <c r="X12" s="507"/>
      <c r="Y12" s="552"/>
      <c r="Z12" s="510"/>
    </row>
    <row r="13" spans="1:26" ht="15.75" thickBot="1">
      <c r="A13" s="128">
        <v>1</v>
      </c>
      <c r="B13" s="129">
        <v>2</v>
      </c>
      <c r="C13" s="130">
        <v>3</v>
      </c>
      <c r="D13" s="129" t="s">
        <v>131</v>
      </c>
      <c r="E13" s="131" t="s">
        <v>132</v>
      </c>
      <c r="F13" s="130" t="s">
        <v>133</v>
      </c>
      <c r="G13" s="132" t="s">
        <v>134</v>
      </c>
      <c r="H13" s="130" t="s">
        <v>135</v>
      </c>
      <c r="I13" s="128">
        <v>6</v>
      </c>
      <c r="J13" s="129">
        <v>7</v>
      </c>
      <c r="K13" s="133">
        <v>8</v>
      </c>
      <c r="L13" s="134">
        <v>9</v>
      </c>
      <c r="M13" s="128">
        <v>10</v>
      </c>
      <c r="N13" s="132">
        <v>11</v>
      </c>
      <c r="O13" s="133">
        <v>12</v>
      </c>
      <c r="P13" s="133">
        <v>13</v>
      </c>
      <c r="Q13" s="133">
        <v>14</v>
      </c>
      <c r="R13" s="134">
        <v>15</v>
      </c>
      <c r="S13" s="128">
        <v>16</v>
      </c>
      <c r="T13" s="135">
        <v>17</v>
      </c>
      <c r="U13" s="132">
        <v>18</v>
      </c>
      <c r="V13" s="134">
        <v>19</v>
      </c>
      <c r="W13" s="129">
        <v>20</v>
      </c>
      <c r="X13" s="130">
        <v>21</v>
      </c>
      <c r="Y13" s="242">
        <v>22</v>
      </c>
      <c r="Z13" s="128">
        <v>23</v>
      </c>
    </row>
    <row r="14" spans="1:26">
      <c r="A14" s="136">
        <v>1</v>
      </c>
      <c r="B14" s="137" t="s">
        <v>174</v>
      </c>
      <c r="C14" s="138" t="s">
        <v>136</v>
      </c>
      <c r="D14" s="143">
        <v>100000</v>
      </c>
      <c r="E14" s="139"/>
      <c r="F14" s="140"/>
      <c r="G14" s="141">
        <v>59</v>
      </c>
      <c r="H14" s="140">
        <f>G14*8</f>
        <v>472</v>
      </c>
      <c r="I14" s="142">
        <v>0</v>
      </c>
      <c r="J14" s="143">
        <v>300000</v>
      </c>
      <c r="K14" s="144"/>
      <c r="L14" s="145"/>
      <c r="M14" s="146">
        <f>J14+K14+L14</f>
        <v>300000</v>
      </c>
      <c r="N14" s="147">
        <f>(M14-O14-P14-Q14)*0.1</f>
        <v>15510</v>
      </c>
      <c r="O14" s="148">
        <v>0</v>
      </c>
      <c r="P14" s="148">
        <f>$Q$5*3</f>
        <v>144900</v>
      </c>
      <c r="Q14" s="148">
        <v>0</v>
      </c>
      <c r="R14" s="149"/>
      <c r="S14" s="150">
        <f>N14+O14+Q14+R14</f>
        <v>15510</v>
      </c>
      <c r="T14" s="151">
        <f>M14-S14</f>
        <v>284490</v>
      </c>
      <c r="U14" s="152">
        <f>M14-O14-Q14</f>
        <v>300000</v>
      </c>
      <c r="V14" s="153">
        <f>U14*0.095</f>
        <v>28500</v>
      </c>
      <c r="W14" s="147">
        <f>M14-O14</f>
        <v>300000</v>
      </c>
      <c r="X14" s="149">
        <v>0</v>
      </c>
      <c r="Y14" s="154">
        <f>V14-X14</f>
        <v>28500</v>
      </c>
      <c r="Z14" s="155">
        <v>0</v>
      </c>
    </row>
    <row r="15" spans="1:26">
      <c r="A15" s="156">
        <v>2</v>
      </c>
      <c r="B15" s="157" t="s">
        <v>137</v>
      </c>
      <c r="C15" s="158" t="s">
        <v>138</v>
      </c>
      <c r="D15" s="162">
        <v>70000</v>
      </c>
      <c r="E15" s="159"/>
      <c r="F15" s="158"/>
      <c r="G15" s="160">
        <v>59</v>
      </c>
      <c r="H15" s="140">
        <f t="shared" ref="H15:H17" si="0">G15*8</f>
        <v>472</v>
      </c>
      <c r="I15" s="161">
        <v>0</v>
      </c>
      <c r="J15" s="162">
        <v>210000</v>
      </c>
      <c r="K15" s="163"/>
      <c r="L15" s="164"/>
      <c r="M15" s="146">
        <f>J15+K15+L15</f>
        <v>210000</v>
      </c>
      <c r="N15" s="147">
        <f>(M15-O15-P15-Q15)*0.01</f>
        <v>399</v>
      </c>
      <c r="O15" s="148">
        <f>M15*0.1</f>
        <v>21000</v>
      </c>
      <c r="P15" s="148">
        <f>$Q$5*3</f>
        <v>144900</v>
      </c>
      <c r="Q15" s="148">
        <f>M15*0.02</f>
        <v>4200</v>
      </c>
      <c r="R15" s="165"/>
      <c r="S15" s="166">
        <f>N15+O15+Q15+R15</f>
        <v>25599</v>
      </c>
      <c r="T15" s="151">
        <f t="shared" ref="T15:T27" si="1">M15-S15</f>
        <v>184401</v>
      </c>
      <c r="U15" s="167">
        <f>M15-O15-Q15</f>
        <v>184800</v>
      </c>
      <c r="V15" s="168">
        <f>U15*0.095</f>
        <v>17556</v>
      </c>
      <c r="W15" s="147">
        <f>M15-O15</f>
        <v>189000</v>
      </c>
      <c r="X15" s="149">
        <f>W15*0.035</f>
        <v>6615.0000000000009</v>
      </c>
      <c r="Y15" s="169">
        <f>V15-X15</f>
        <v>10941</v>
      </c>
      <c r="Z15" s="170">
        <f>M15*0.03</f>
        <v>6300</v>
      </c>
    </row>
    <row r="16" spans="1:26">
      <c r="A16" s="156">
        <v>3</v>
      </c>
      <c r="B16" s="157" t="s">
        <v>139</v>
      </c>
      <c r="C16" s="158" t="s">
        <v>140</v>
      </c>
      <c r="D16" s="162">
        <v>70000</v>
      </c>
      <c r="E16" s="171" t="s">
        <v>266</v>
      </c>
      <c r="F16" s="158"/>
      <c r="G16" s="160">
        <v>59</v>
      </c>
      <c r="H16" s="140">
        <f t="shared" si="0"/>
        <v>472</v>
      </c>
      <c r="I16" s="161">
        <v>0</v>
      </c>
      <c r="J16" s="162">
        <v>210000</v>
      </c>
      <c r="K16" s="163">
        <v>237275</v>
      </c>
      <c r="L16" s="164"/>
      <c r="M16" s="146">
        <f>J16+K16+L16</f>
        <v>447275</v>
      </c>
      <c r="N16" s="147">
        <f>(M16-O16-P16-Q16)*0.1</f>
        <v>24870.2</v>
      </c>
      <c r="O16" s="148">
        <f>M16*0.1</f>
        <v>44727.5</v>
      </c>
      <c r="P16" s="148">
        <f t="shared" ref="P16:P17" si="2">$Q$5*3</f>
        <v>144900</v>
      </c>
      <c r="Q16" s="148">
        <f>M16*0.02</f>
        <v>8945.5</v>
      </c>
      <c r="R16" s="165"/>
      <c r="S16" s="166">
        <f>N16+O16+Q16+R16</f>
        <v>78543.199999999997</v>
      </c>
      <c r="T16" s="151">
        <f t="shared" si="1"/>
        <v>368731.8</v>
      </c>
      <c r="U16" s="167">
        <f>M16-O16-Q16</f>
        <v>393602</v>
      </c>
      <c r="V16" s="168">
        <f>U16*0.095</f>
        <v>37392.19</v>
      </c>
      <c r="W16" s="147">
        <f>M16-O16</f>
        <v>402547.5</v>
      </c>
      <c r="X16" s="149">
        <f>W16*0.035</f>
        <v>14089.162500000002</v>
      </c>
      <c r="Y16" s="169">
        <f>V16-X16</f>
        <v>23303.0275</v>
      </c>
      <c r="Z16" s="172">
        <f>M16*0.03</f>
        <v>13418.25</v>
      </c>
    </row>
    <row r="17" spans="1:27">
      <c r="A17" s="156">
        <v>4</v>
      </c>
      <c r="B17" s="157" t="s">
        <v>141</v>
      </c>
      <c r="C17" s="158" t="s">
        <v>173</v>
      </c>
      <c r="D17" s="162">
        <v>70000</v>
      </c>
      <c r="E17" s="159"/>
      <c r="F17" s="158"/>
      <c r="G17" s="160">
        <v>59</v>
      </c>
      <c r="H17" s="140">
        <f t="shared" si="0"/>
        <v>472</v>
      </c>
      <c r="I17" s="161">
        <v>0</v>
      </c>
      <c r="J17" s="162">
        <v>210000</v>
      </c>
      <c r="K17" s="163"/>
      <c r="L17" s="164"/>
      <c r="M17" s="146">
        <f>J17+K17+L17</f>
        <v>210000</v>
      </c>
      <c r="N17" s="147">
        <f>(M17-O17-P17-Q17)*0.01</f>
        <v>651</v>
      </c>
      <c r="O17" s="148">
        <v>0</v>
      </c>
      <c r="P17" s="148">
        <f t="shared" si="2"/>
        <v>144900</v>
      </c>
      <c r="Q17" s="148">
        <v>0</v>
      </c>
      <c r="R17" s="165"/>
      <c r="S17" s="166">
        <f>N17+O17+Q17+R17</f>
        <v>651</v>
      </c>
      <c r="T17" s="151">
        <f t="shared" si="1"/>
        <v>209349</v>
      </c>
      <c r="U17" s="167">
        <f>M17-O17-Q17</f>
        <v>210000</v>
      </c>
      <c r="V17" s="168">
        <f>U17*0.095</f>
        <v>19950</v>
      </c>
      <c r="W17" s="147">
        <f>M17-O17</f>
        <v>210000</v>
      </c>
      <c r="X17" s="149">
        <f>W17*0.035</f>
        <v>7350.0000000000009</v>
      </c>
      <c r="Y17" s="173">
        <f>V17-X17</f>
        <v>12600</v>
      </c>
      <c r="Z17" s="170">
        <v>0</v>
      </c>
    </row>
    <row r="18" spans="1:27" ht="14.25" customHeight="1">
      <c r="A18" s="174"/>
      <c r="B18" s="524" t="s">
        <v>142</v>
      </c>
      <c r="C18" s="525"/>
      <c r="D18" s="194"/>
      <c r="E18" s="175"/>
      <c r="F18" s="176"/>
      <c r="G18" s="177"/>
      <c r="H18" s="176"/>
      <c r="I18" s="178">
        <v>0</v>
      </c>
      <c r="J18" s="179">
        <f t="shared" ref="J18:Q18" si="3">SUM(J14:J17)</f>
        <v>930000</v>
      </c>
      <c r="K18" s="180">
        <f t="shared" si="3"/>
        <v>237275</v>
      </c>
      <c r="L18" s="181">
        <f t="shared" si="3"/>
        <v>0</v>
      </c>
      <c r="M18" s="182">
        <f t="shared" si="3"/>
        <v>1167275</v>
      </c>
      <c r="N18" s="183">
        <f t="shared" si="3"/>
        <v>41430.199999999997</v>
      </c>
      <c r="O18" s="184">
        <f t="shared" si="3"/>
        <v>65727.5</v>
      </c>
      <c r="P18" s="184"/>
      <c r="Q18" s="184">
        <f t="shared" si="3"/>
        <v>13145.5</v>
      </c>
      <c r="R18" s="185"/>
      <c r="S18" s="182">
        <f t="shared" ref="S18:Z18" si="4">SUM(S14:S17)</f>
        <v>120303.2</v>
      </c>
      <c r="T18" s="186">
        <f t="shared" si="4"/>
        <v>1046971.8</v>
      </c>
      <c r="U18" s="187">
        <f t="shared" si="4"/>
        <v>1088402</v>
      </c>
      <c r="V18" s="188">
        <f t="shared" si="4"/>
        <v>103398.19</v>
      </c>
      <c r="W18" s="189">
        <f t="shared" si="4"/>
        <v>1101547.5</v>
      </c>
      <c r="X18" s="185">
        <f t="shared" si="4"/>
        <v>28054.162500000002</v>
      </c>
      <c r="Y18" s="190">
        <f t="shared" si="4"/>
        <v>75344.027499999997</v>
      </c>
      <c r="Z18" s="182">
        <f t="shared" si="4"/>
        <v>19718.25</v>
      </c>
      <c r="AA18" s="191"/>
    </row>
    <row r="19" spans="1:27" ht="38.25">
      <c r="A19" s="156">
        <v>5</v>
      </c>
      <c r="B19" s="192" t="s">
        <v>143</v>
      </c>
      <c r="C19" s="193" t="s">
        <v>267</v>
      </c>
      <c r="D19" s="162">
        <v>100000</v>
      </c>
      <c r="E19" s="171" t="s">
        <v>144</v>
      </c>
      <c r="F19" s="158"/>
      <c r="G19" s="160">
        <v>59</v>
      </c>
      <c r="H19" s="158">
        <v>472</v>
      </c>
      <c r="I19" s="178">
        <v>0</v>
      </c>
      <c r="J19" s="194">
        <v>300000</v>
      </c>
      <c r="K19" s="180">
        <v>63274</v>
      </c>
      <c r="L19" s="195"/>
      <c r="M19" s="182">
        <f>J19+K19</f>
        <v>363274</v>
      </c>
      <c r="N19" s="183">
        <f>(M19-O19-P19-Q19)*0.01</f>
        <v>1747.8111999999996</v>
      </c>
      <c r="O19" s="184">
        <f>M19*0.1</f>
        <v>36327.4</v>
      </c>
      <c r="P19" s="148">
        <v>144900</v>
      </c>
      <c r="Q19" s="184">
        <f>M19*0.02</f>
        <v>7265.4800000000005</v>
      </c>
      <c r="R19" s="185"/>
      <c r="S19" s="182">
        <f>N19+O19+Q19+R19</f>
        <v>45340.691200000001</v>
      </c>
      <c r="T19" s="186">
        <f>M19-S19</f>
        <v>317933.3088</v>
      </c>
      <c r="U19" s="187">
        <f>M19-O19-Q19</f>
        <v>319681.12</v>
      </c>
      <c r="V19" s="196">
        <f>U19*0.095</f>
        <v>30369.706399999999</v>
      </c>
      <c r="W19" s="183">
        <f>M19-O19</f>
        <v>326946.59999999998</v>
      </c>
      <c r="X19" s="197">
        <f>W19*0.035</f>
        <v>11443.130999999999</v>
      </c>
      <c r="Y19" s="190">
        <f>V19-X19</f>
        <v>18926.575400000002</v>
      </c>
      <c r="Z19" s="198">
        <f>(M19)*0.03</f>
        <v>10898.22</v>
      </c>
      <c r="AA19" s="191"/>
    </row>
    <row r="20" spans="1:27">
      <c r="A20" s="156"/>
      <c r="B20" s="192"/>
      <c r="C20" s="193"/>
      <c r="D20" s="162"/>
      <c r="E20" s="171"/>
      <c r="F20" s="158"/>
      <c r="G20" s="160"/>
      <c r="H20" s="158"/>
      <c r="I20" s="178"/>
      <c r="J20" s="194"/>
      <c r="K20" s="180"/>
      <c r="L20" s="195"/>
      <c r="M20" s="182"/>
      <c r="N20" s="183"/>
      <c r="O20" s="184"/>
      <c r="P20" s="184"/>
      <c r="Q20" s="199"/>
      <c r="R20" s="185"/>
      <c r="S20" s="182"/>
      <c r="T20" s="186"/>
      <c r="U20" s="167"/>
      <c r="V20" s="200"/>
      <c r="W20" s="201"/>
      <c r="X20" s="165"/>
      <c r="Y20" s="173"/>
      <c r="Z20" s="182"/>
    </row>
    <row r="21" spans="1:27">
      <c r="A21" s="156">
        <v>6</v>
      </c>
      <c r="B21" s="157" t="s">
        <v>145</v>
      </c>
      <c r="C21" s="158" t="s">
        <v>146</v>
      </c>
      <c r="D21" s="288" t="s">
        <v>147</v>
      </c>
      <c r="E21" s="171"/>
      <c r="F21" s="158"/>
      <c r="G21" s="160">
        <v>59</v>
      </c>
      <c r="H21" s="140">
        <f t="shared" ref="H21:H23" si="5">G21*8</f>
        <v>472</v>
      </c>
      <c r="I21" s="161">
        <v>0</v>
      </c>
      <c r="J21" s="162">
        <v>420532</v>
      </c>
      <c r="K21" s="163"/>
      <c r="L21" s="164"/>
      <c r="M21" s="146">
        <f>J21+K21+L21</f>
        <v>420532</v>
      </c>
      <c r="N21" s="147">
        <f t="shared" ref="N21:N27" si="6">(M21-O21-P21-Q21)*0.1</f>
        <v>22516.815999999999</v>
      </c>
      <c r="O21" s="148">
        <f>M21*0.1</f>
        <v>42053.200000000004</v>
      </c>
      <c r="P21" s="148">
        <v>144900</v>
      </c>
      <c r="Q21" s="148">
        <f t="shared" ref="Q21:Q27" si="7">M21*0.02</f>
        <v>8410.64</v>
      </c>
      <c r="R21" s="165"/>
      <c r="S21" s="166">
        <f>N21+O21+Q21+R21</f>
        <v>72980.656000000003</v>
      </c>
      <c r="T21" s="151">
        <f t="shared" si="1"/>
        <v>347551.34399999998</v>
      </c>
      <c r="U21" s="167">
        <f>M21-O21-Q21</f>
        <v>370068.16</v>
      </c>
      <c r="V21" s="168">
        <f>U21*0.095</f>
        <v>35156.475200000001</v>
      </c>
      <c r="W21" s="147">
        <f>M21-O21</f>
        <v>378478.8</v>
      </c>
      <c r="X21" s="149">
        <f>W21*0.035</f>
        <v>13246.758000000002</v>
      </c>
      <c r="Y21" s="169">
        <f>V21-X21</f>
        <v>21909.717199999999</v>
      </c>
      <c r="Z21" s="172">
        <f>(M21)*0.03</f>
        <v>12615.96</v>
      </c>
    </row>
    <row r="22" spans="1:27">
      <c r="A22" s="156">
        <v>7</v>
      </c>
      <c r="B22" s="157" t="s">
        <v>148</v>
      </c>
      <c r="C22" s="158" t="s">
        <v>149</v>
      </c>
      <c r="D22" s="162">
        <v>80000</v>
      </c>
      <c r="E22" s="171" t="s">
        <v>144</v>
      </c>
      <c r="F22" s="158"/>
      <c r="G22" s="160">
        <v>59</v>
      </c>
      <c r="H22" s="140">
        <f t="shared" si="5"/>
        <v>472</v>
      </c>
      <c r="I22" s="161">
        <v>0</v>
      </c>
      <c r="J22" s="162">
        <v>240000</v>
      </c>
      <c r="K22" s="163">
        <v>72124</v>
      </c>
      <c r="L22" s="164"/>
      <c r="M22" s="146">
        <f>J22+K22+L22</f>
        <v>312124</v>
      </c>
      <c r="N22" s="147">
        <f t="shared" si="6"/>
        <v>12976.911999999998</v>
      </c>
      <c r="O22" s="148">
        <f>M22*0.1</f>
        <v>31212.400000000001</v>
      </c>
      <c r="P22" s="148">
        <v>144900</v>
      </c>
      <c r="Q22" s="148">
        <f t="shared" si="7"/>
        <v>6242.4800000000005</v>
      </c>
      <c r="R22" s="165"/>
      <c r="S22" s="166">
        <f>N22+O22+Q22+R22</f>
        <v>50431.792000000001</v>
      </c>
      <c r="T22" s="151">
        <f t="shared" si="1"/>
        <v>261692.20799999998</v>
      </c>
      <c r="U22" s="167">
        <f>M22-O22-Q22</f>
        <v>274669.12</v>
      </c>
      <c r="V22" s="168">
        <f>U22*0.095</f>
        <v>26093.5664</v>
      </c>
      <c r="W22" s="147">
        <f>M22-O22</f>
        <v>280911.59999999998</v>
      </c>
      <c r="X22" s="149">
        <f>W22*0.035</f>
        <v>9831.9060000000009</v>
      </c>
      <c r="Y22" s="169">
        <f>V22-X22</f>
        <v>16261.660399999999</v>
      </c>
      <c r="Z22" s="172">
        <f>(M22)*0.03</f>
        <v>9363.7199999999993</v>
      </c>
    </row>
    <row r="23" spans="1:27">
      <c r="A23" s="156">
        <v>8</v>
      </c>
      <c r="B23" s="157" t="s">
        <v>150</v>
      </c>
      <c r="C23" s="158" t="s">
        <v>151</v>
      </c>
      <c r="D23" s="162">
        <v>80000</v>
      </c>
      <c r="E23" s="159"/>
      <c r="F23" s="158"/>
      <c r="G23" s="160">
        <v>59</v>
      </c>
      <c r="H23" s="140">
        <f t="shared" si="5"/>
        <v>472</v>
      </c>
      <c r="I23" s="161">
        <v>0</v>
      </c>
      <c r="J23" s="162">
        <v>240000</v>
      </c>
      <c r="K23" s="163"/>
      <c r="L23" s="164"/>
      <c r="M23" s="146">
        <f>J23+K23+L23</f>
        <v>240000</v>
      </c>
      <c r="N23" s="147">
        <f>(M23-O23-P23-Q23)*0.01</f>
        <v>663</v>
      </c>
      <c r="O23" s="148">
        <f>M23*0.1</f>
        <v>24000</v>
      </c>
      <c r="P23" s="148">
        <v>144900</v>
      </c>
      <c r="Q23" s="148">
        <f t="shared" si="7"/>
        <v>4800</v>
      </c>
      <c r="R23" s="165"/>
      <c r="S23" s="166">
        <f>N23+O23+Q23+R23</f>
        <v>29463</v>
      </c>
      <c r="T23" s="151">
        <f t="shared" si="1"/>
        <v>210537</v>
      </c>
      <c r="U23" s="167">
        <f>M23-O23-Q23</f>
        <v>211200</v>
      </c>
      <c r="V23" s="168">
        <f>U23*0.095</f>
        <v>20064</v>
      </c>
      <c r="W23" s="147">
        <f>M23-O23</f>
        <v>216000</v>
      </c>
      <c r="X23" s="149">
        <f>W23*0.035</f>
        <v>7560.0000000000009</v>
      </c>
      <c r="Y23" s="169">
        <f>V23-X23</f>
        <v>12504</v>
      </c>
      <c r="Z23" s="172">
        <f>(M23)*0.03</f>
        <v>7200</v>
      </c>
    </row>
    <row r="24" spans="1:27">
      <c r="A24" s="174"/>
      <c r="B24" s="524" t="s">
        <v>152</v>
      </c>
      <c r="C24" s="525"/>
      <c r="D24" s="174"/>
      <c r="E24" s="175"/>
      <c r="F24" s="176"/>
      <c r="G24" s="177"/>
      <c r="H24" s="158"/>
      <c r="I24" s="178">
        <v>0</v>
      </c>
      <c r="J24" s="179">
        <f t="shared" ref="J24:Q24" si="8">SUM(J21:J23)</f>
        <v>900532</v>
      </c>
      <c r="K24" s="180">
        <f t="shared" si="8"/>
        <v>72124</v>
      </c>
      <c r="L24" s="181">
        <f t="shared" si="8"/>
        <v>0</v>
      </c>
      <c r="M24" s="182">
        <f t="shared" si="8"/>
        <v>972656</v>
      </c>
      <c r="N24" s="184">
        <f t="shared" si="8"/>
        <v>36156.727999999996</v>
      </c>
      <c r="O24" s="184">
        <f t="shared" si="8"/>
        <v>97265.600000000006</v>
      </c>
      <c r="P24" s="148"/>
      <c r="Q24" s="184">
        <f t="shared" si="8"/>
        <v>19453.12</v>
      </c>
      <c r="R24" s="185"/>
      <c r="S24" s="182">
        <f>SUM(S21:S23)</f>
        <v>152875.448</v>
      </c>
      <c r="T24" s="186">
        <f>SUM(T21:T23)</f>
        <v>819780.55199999991</v>
      </c>
      <c r="U24" s="203">
        <f>SUM(U21:U23)</f>
        <v>855937.28</v>
      </c>
      <c r="V24" s="196">
        <f>SUM(V21:V23)+1</f>
        <v>81315.041599999997</v>
      </c>
      <c r="W24" s="183">
        <f>SUM(W21:W23)</f>
        <v>875390.39999999991</v>
      </c>
      <c r="X24" s="197">
        <f>SUM(X21:X23)</f>
        <v>30638.664000000004</v>
      </c>
      <c r="Y24" s="190">
        <f>SUM(Y21:Y23)</f>
        <v>50675.3776</v>
      </c>
      <c r="Z24" s="204">
        <f>SUM(Z21:Z23)</f>
        <v>29179.68</v>
      </c>
      <c r="AA24" s="191"/>
    </row>
    <row r="25" spans="1:27">
      <c r="A25" s="156">
        <v>9</v>
      </c>
      <c r="B25" s="157" t="s">
        <v>153</v>
      </c>
      <c r="C25" s="158" t="s">
        <v>228</v>
      </c>
      <c r="D25" s="202" t="s">
        <v>229</v>
      </c>
      <c r="E25" s="159"/>
      <c r="F25" s="158"/>
      <c r="G25" s="160">
        <v>59</v>
      </c>
      <c r="H25" s="140">
        <f t="shared" ref="H25:H27" si="9">G25*8</f>
        <v>472</v>
      </c>
      <c r="I25" s="161">
        <v>0</v>
      </c>
      <c r="J25" s="162">
        <v>495160</v>
      </c>
      <c r="K25" s="163"/>
      <c r="L25" s="164">
        <v>30000</v>
      </c>
      <c r="M25" s="146">
        <f>J25+K25+L25</f>
        <v>525160</v>
      </c>
      <c r="N25" s="147">
        <f t="shared" si="6"/>
        <v>31724.080000000002</v>
      </c>
      <c r="O25" s="148">
        <f>M25*0.1</f>
        <v>52516</v>
      </c>
      <c r="P25" s="148">
        <v>144900</v>
      </c>
      <c r="Q25" s="148">
        <f t="shared" si="7"/>
        <v>10503.2</v>
      </c>
      <c r="R25" s="165"/>
      <c r="S25" s="166">
        <f>N25+O25+Q25+R25</f>
        <v>94743.28</v>
      </c>
      <c r="T25" s="151">
        <f t="shared" si="1"/>
        <v>430416.72</v>
      </c>
      <c r="U25" s="167">
        <f>M25-O25-Q25</f>
        <v>462140.8</v>
      </c>
      <c r="V25" s="168">
        <f>U25*0.095</f>
        <v>43903.375999999997</v>
      </c>
      <c r="W25" s="147">
        <f>M25-O25</f>
        <v>472644</v>
      </c>
      <c r="X25" s="149">
        <f>W25*0.035</f>
        <v>16542.54</v>
      </c>
      <c r="Y25" s="169">
        <f>V25-X25</f>
        <v>27360.835999999996</v>
      </c>
      <c r="Z25" s="172">
        <f>M25*0.03</f>
        <v>15754.8</v>
      </c>
    </row>
    <row r="26" spans="1:27">
      <c r="A26" s="156">
        <v>10</v>
      </c>
      <c r="B26" s="157" t="s">
        <v>154</v>
      </c>
      <c r="C26" s="158" t="s">
        <v>228</v>
      </c>
      <c r="D26" s="202" t="s">
        <v>230</v>
      </c>
      <c r="E26" s="205"/>
      <c r="F26" s="206"/>
      <c r="G26" s="160">
        <v>59</v>
      </c>
      <c r="H26" s="140">
        <f t="shared" si="9"/>
        <v>472</v>
      </c>
      <c r="I26" s="161">
        <v>0</v>
      </c>
      <c r="J26" s="162">
        <v>495160</v>
      </c>
      <c r="K26" s="163"/>
      <c r="L26" s="164"/>
      <c r="M26" s="146">
        <f>J26+K26+L26</f>
        <v>495160</v>
      </c>
      <c r="N26" s="147">
        <f t="shared" si="6"/>
        <v>29084.080000000002</v>
      </c>
      <c r="O26" s="148">
        <f>M26*0.1</f>
        <v>49516</v>
      </c>
      <c r="P26" s="148">
        <v>144900</v>
      </c>
      <c r="Q26" s="148">
        <f t="shared" si="7"/>
        <v>9903.2000000000007</v>
      </c>
      <c r="R26" s="165"/>
      <c r="S26" s="166">
        <f>N26+O26+Q26+R26</f>
        <v>88503.28</v>
      </c>
      <c r="T26" s="151">
        <f t="shared" si="1"/>
        <v>406656.72</v>
      </c>
      <c r="U26" s="167">
        <f>M26-O26-Q26</f>
        <v>435740.8</v>
      </c>
      <c r="V26" s="168">
        <f>U26*0.095</f>
        <v>41395.375999999997</v>
      </c>
      <c r="W26" s="147">
        <f>M26-O26</f>
        <v>445644</v>
      </c>
      <c r="X26" s="149">
        <f>W26*0.035</f>
        <v>15597.54</v>
      </c>
      <c r="Y26" s="169">
        <f>V26-X26</f>
        <v>25797.835999999996</v>
      </c>
      <c r="Z26" s="172">
        <f>M26*0.03</f>
        <v>14854.8</v>
      </c>
    </row>
    <row r="27" spans="1:27">
      <c r="A27" s="156">
        <v>11</v>
      </c>
      <c r="B27" s="157" t="s">
        <v>155</v>
      </c>
      <c r="C27" s="158" t="s">
        <v>228</v>
      </c>
      <c r="D27" s="202" t="s">
        <v>230</v>
      </c>
      <c r="E27" s="205"/>
      <c r="F27" s="206"/>
      <c r="G27" s="160">
        <v>59</v>
      </c>
      <c r="H27" s="140">
        <f t="shared" si="9"/>
        <v>472</v>
      </c>
      <c r="I27" s="161">
        <v>0</v>
      </c>
      <c r="J27" s="162">
        <v>495160</v>
      </c>
      <c r="K27" s="163"/>
      <c r="L27" s="164"/>
      <c r="M27" s="146">
        <f>J27+K27+L27</f>
        <v>495160</v>
      </c>
      <c r="N27" s="147">
        <f t="shared" si="6"/>
        <v>29084.080000000002</v>
      </c>
      <c r="O27" s="148">
        <f>M27*0.1</f>
        <v>49516</v>
      </c>
      <c r="P27" s="148">
        <v>144900</v>
      </c>
      <c r="Q27" s="148">
        <f t="shared" si="7"/>
        <v>9903.2000000000007</v>
      </c>
      <c r="R27" s="165"/>
      <c r="S27" s="166">
        <f>N27+O27+Q27+R27</f>
        <v>88503.28</v>
      </c>
      <c r="T27" s="151">
        <f t="shared" si="1"/>
        <v>406656.72</v>
      </c>
      <c r="U27" s="167">
        <f>M27-O27-Q27</f>
        <v>435740.8</v>
      </c>
      <c r="V27" s="168">
        <f>U27*0.095</f>
        <v>41395.375999999997</v>
      </c>
      <c r="W27" s="147">
        <f>M27-O27</f>
        <v>445644</v>
      </c>
      <c r="X27" s="149">
        <f>W27*0.035</f>
        <v>15597.54</v>
      </c>
      <c r="Y27" s="169">
        <f>V27-X27</f>
        <v>25797.835999999996</v>
      </c>
      <c r="Z27" s="172">
        <f>M27*0.03</f>
        <v>14854.8</v>
      </c>
    </row>
    <row r="28" spans="1:27" ht="15.75" thickBot="1">
      <c r="A28" s="156"/>
      <c r="B28" s="526" t="s">
        <v>156</v>
      </c>
      <c r="C28" s="527"/>
      <c r="D28" s="290"/>
      <c r="E28" s="205"/>
      <c r="F28" s="206"/>
      <c r="G28" s="207"/>
      <c r="H28" s="206"/>
      <c r="I28" s="208">
        <v>0</v>
      </c>
      <c r="J28" s="209">
        <f t="shared" ref="J28:Q28" si="10">SUM(J25:J27)</f>
        <v>1485480</v>
      </c>
      <c r="K28" s="210">
        <f t="shared" si="10"/>
        <v>0</v>
      </c>
      <c r="L28" s="211">
        <f t="shared" si="10"/>
        <v>30000</v>
      </c>
      <c r="M28" s="212">
        <f>SUM(M25:M27)+1</f>
        <v>1515481</v>
      </c>
      <c r="N28" s="213">
        <f t="shared" si="10"/>
        <v>89892.24</v>
      </c>
      <c r="O28" s="214">
        <f t="shared" si="10"/>
        <v>151548</v>
      </c>
      <c r="P28" s="214"/>
      <c r="Q28" s="214">
        <f t="shared" si="10"/>
        <v>30309.600000000002</v>
      </c>
      <c r="R28" s="215"/>
      <c r="S28" s="212">
        <f>SUM(S25:S27)</f>
        <v>271749.83999999997</v>
      </c>
      <c r="T28" s="216">
        <f>SUM(T25:T27)+1</f>
        <v>1243731.1599999999</v>
      </c>
      <c r="U28" s="217">
        <f>SUM(U25:U27)-1</f>
        <v>1333621.3999999999</v>
      </c>
      <c r="V28" s="218">
        <f>SUM(V25:V27)+1</f>
        <v>126695.128</v>
      </c>
      <c r="W28" s="213">
        <f>SUM(W25:W27)+1</f>
        <v>1363933</v>
      </c>
      <c r="X28" s="219">
        <f>SUM(X25:X27)</f>
        <v>47737.62</v>
      </c>
      <c r="Y28" s="220">
        <f>SUM(Y25:Y27)</f>
        <v>78956.507999999987</v>
      </c>
      <c r="Z28" s="221">
        <f>SUM(Z25:Z27)</f>
        <v>45464.399999999994</v>
      </c>
      <c r="AA28" s="191"/>
    </row>
    <row r="29" spans="1:27" ht="16.5" thickBot="1">
      <c r="A29" s="289"/>
      <c r="B29" s="222"/>
      <c r="C29" s="528" t="s">
        <v>231</v>
      </c>
      <c r="D29" s="529"/>
      <c r="E29" s="529"/>
      <c r="F29" s="530"/>
      <c r="G29" s="222">
        <f>SUM(G14:G28)</f>
        <v>649</v>
      </c>
      <c r="H29" s="223">
        <f>SUM(H14:H28)</f>
        <v>5192</v>
      </c>
      <c r="I29" s="224">
        <v>0</v>
      </c>
      <c r="J29" s="225">
        <f t="shared" ref="J29:Q29" si="11">J18+J19+J24+J28</f>
        <v>3616012</v>
      </c>
      <c r="K29" s="226">
        <f t="shared" si="11"/>
        <v>372673</v>
      </c>
      <c r="L29" s="227">
        <f t="shared" si="11"/>
        <v>30000</v>
      </c>
      <c r="M29" s="267">
        <f t="shared" si="11"/>
        <v>4018686</v>
      </c>
      <c r="N29" s="229">
        <f t="shared" si="11"/>
        <v>169226.9792</v>
      </c>
      <c r="O29" s="229">
        <f t="shared" si="11"/>
        <v>350868.5</v>
      </c>
      <c r="P29" s="230">
        <f>SUM(P14:P28)</f>
        <v>1593900</v>
      </c>
      <c r="Q29" s="229">
        <f t="shared" si="11"/>
        <v>70173.7</v>
      </c>
      <c r="R29" s="231">
        <v>0</v>
      </c>
      <c r="S29" s="228">
        <f>S18+S19+S24+S28+1</f>
        <v>590270.17920000001</v>
      </c>
      <c r="T29" s="229">
        <f>T18+T19+T24+T28-1</f>
        <v>3428415.8207999999</v>
      </c>
      <c r="U29" s="229">
        <f>U18+U19+U24+U28+1</f>
        <v>3597642.8000000003</v>
      </c>
      <c r="V29" s="232">
        <f>V18+V19+V24+V28</f>
        <v>341778.06599999999</v>
      </c>
      <c r="W29" s="229">
        <f>W18+W19+W24+W28</f>
        <v>3667817.5</v>
      </c>
      <c r="X29" s="280">
        <f>X18+X19+X24+X28</f>
        <v>117873.57750000001</v>
      </c>
      <c r="Y29" s="281">
        <f>Y18+Y19+Y24+Y28</f>
        <v>223902.48849999998</v>
      </c>
      <c r="Z29" s="282">
        <f>Z18+Z19+Z24+Z28</f>
        <v>105260.54999999999</v>
      </c>
    </row>
    <row r="30" spans="1:27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5" t="s">
        <v>224</v>
      </c>
      <c r="N30" s="123"/>
      <c r="O30" s="123"/>
      <c r="P30" s="123"/>
      <c r="Q30" s="123"/>
      <c r="R30" s="123"/>
      <c r="S30" s="123"/>
      <c r="T30" s="233"/>
      <c r="U30" s="123"/>
      <c r="V30" s="123"/>
      <c r="W30" s="123"/>
      <c r="X30" s="497" t="s">
        <v>225</v>
      </c>
      <c r="Y30" s="497"/>
      <c r="Z30" s="497"/>
    </row>
    <row r="31" spans="1:27">
      <c r="A31" s="123" t="s">
        <v>157</v>
      </c>
      <c r="B31" s="123"/>
      <c r="C31" s="123"/>
      <c r="D31" s="123"/>
      <c r="E31" s="123"/>
      <c r="F31" s="123" t="s">
        <v>158</v>
      </c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234"/>
      <c r="U31" s="123"/>
      <c r="V31" s="123"/>
      <c r="W31" s="123"/>
      <c r="X31" s="123"/>
      <c r="Y31" s="123"/>
      <c r="Z31" s="123"/>
    </row>
    <row r="32" spans="1:27">
      <c r="A32" s="123"/>
      <c r="B32" s="123"/>
      <c r="C32" s="531" t="s">
        <v>184</v>
      </c>
      <c r="D32" s="531"/>
      <c r="E32" s="531"/>
      <c r="F32" s="531"/>
      <c r="G32" s="235" t="s">
        <v>18</v>
      </c>
      <c r="H32" s="123"/>
      <c r="I32" s="123"/>
      <c r="J32" s="123"/>
      <c r="K32" s="123"/>
      <c r="L32" s="233"/>
      <c r="M32" s="123"/>
      <c r="N32" s="123"/>
      <c r="O32" s="123"/>
      <c r="P32" s="123"/>
      <c r="Q32" s="123"/>
      <c r="R32" s="123"/>
      <c r="S32" s="123"/>
      <c r="T32" s="123"/>
      <c r="U32" s="235"/>
      <c r="V32" s="123"/>
      <c r="W32" s="235"/>
      <c r="X32" s="123"/>
      <c r="Y32" s="233"/>
      <c r="Z32" s="233"/>
    </row>
    <row r="33" spans="1:26">
      <c r="A33" s="123"/>
      <c r="B33" s="518" t="s">
        <v>159</v>
      </c>
      <c r="C33" s="518"/>
      <c r="D33" s="518"/>
      <c r="E33" s="518"/>
      <c r="F33" s="518"/>
      <c r="G33" s="123"/>
      <c r="H33" s="123"/>
      <c r="I33" s="123"/>
      <c r="J33" s="520"/>
      <c r="K33" s="520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spans="1:26">
      <c r="B34" s="520" t="s">
        <v>160</v>
      </c>
      <c r="C34" s="520"/>
      <c r="D34" s="520"/>
      <c r="E34" s="520"/>
      <c r="F34" s="520"/>
      <c r="G34" s="123"/>
      <c r="H34" s="123"/>
      <c r="I34" s="123"/>
      <c r="J34" s="237"/>
      <c r="K34" s="237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</row>
    <row r="35" spans="1:26">
      <c r="B35" s="125" t="s">
        <v>161</v>
      </c>
      <c r="C35" s="239" t="s">
        <v>162</v>
      </c>
      <c r="D35" s="123"/>
      <c r="E35" s="123"/>
      <c r="F35" s="123"/>
      <c r="G35" s="123"/>
      <c r="H35" s="123"/>
      <c r="I35" s="123"/>
      <c r="J35" s="238"/>
      <c r="K35" s="238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</row>
    <row r="36" spans="1:26">
      <c r="B36" s="123" t="s">
        <v>163</v>
      </c>
      <c r="C36" s="123"/>
      <c r="D36" s="123" t="s">
        <v>268</v>
      </c>
      <c r="E36" s="123"/>
      <c r="F36" s="123"/>
      <c r="G36" s="123"/>
      <c r="H36" s="123"/>
      <c r="I36" s="123"/>
      <c r="J36" s="238"/>
      <c r="K36" s="238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</row>
    <row r="37" spans="1:26">
      <c r="B37" s="123" t="s">
        <v>164</v>
      </c>
      <c r="C37" s="240">
        <v>1265483</v>
      </c>
      <c r="D37" s="123" t="s">
        <v>269</v>
      </c>
      <c r="E37" s="233"/>
      <c r="F37" s="123"/>
      <c r="G37" s="123"/>
      <c r="H37" s="123"/>
      <c r="I37" s="125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</row>
    <row r="38" spans="1:26">
      <c r="B38" s="123" t="s">
        <v>165</v>
      </c>
      <c r="C38" s="240">
        <v>1442483</v>
      </c>
      <c r="D38" s="123" t="s">
        <v>270</v>
      </c>
      <c r="E38" s="233"/>
      <c r="F38" s="123"/>
      <c r="G38" s="123"/>
      <c r="H38" s="123"/>
      <c r="I38" s="123"/>
      <c r="J38" s="520"/>
      <c r="K38" s="520"/>
      <c r="L38" s="123"/>
      <c r="M38" s="123"/>
      <c r="N38" s="123"/>
      <c r="O38" s="123"/>
      <c r="P38" s="123"/>
      <c r="Q38" s="123"/>
      <c r="R38" s="123"/>
      <c r="S38" s="123"/>
      <c r="T38" s="520"/>
      <c r="U38" s="520"/>
      <c r="V38" s="123"/>
      <c r="W38" s="123"/>
    </row>
    <row r="39" spans="1:26">
      <c r="B39" s="123" t="s">
        <v>166</v>
      </c>
      <c r="C39" s="240">
        <v>2251598</v>
      </c>
      <c r="D39" s="123" t="s">
        <v>271</v>
      </c>
      <c r="E39" s="233"/>
      <c r="F39" s="123"/>
      <c r="G39" s="123"/>
      <c r="H39" s="123"/>
      <c r="I39" s="123"/>
      <c r="J39" s="237"/>
      <c r="K39" s="237"/>
      <c r="L39" s="123"/>
      <c r="M39" s="123"/>
      <c r="N39" s="123"/>
      <c r="O39" s="123"/>
      <c r="P39" s="123"/>
      <c r="Q39" s="123"/>
      <c r="R39" s="123"/>
      <c r="S39" s="123"/>
      <c r="T39" s="237"/>
      <c r="U39" s="237"/>
      <c r="V39" s="123"/>
      <c r="W39" s="123"/>
    </row>
    <row r="40" spans="1:26">
      <c r="B40" s="125" t="s">
        <v>167</v>
      </c>
      <c r="C40" s="241">
        <f>SUM(C37:C39)</f>
        <v>4959564</v>
      </c>
      <c r="D40" s="123" t="s">
        <v>272</v>
      </c>
      <c r="E40" s="236"/>
      <c r="F40" s="236"/>
      <c r="G40" s="236"/>
      <c r="H40" s="236"/>
      <c r="I40" s="236"/>
      <c r="J40" s="238"/>
      <c r="K40" s="238"/>
      <c r="L40" s="233"/>
      <c r="M40" s="123"/>
      <c r="N40" s="518"/>
      <c r="O40" s="518"/>
      <c r="P40" s="518"/>
      <c r="Q40" s="518"/>
      <c r="R40" s="518"/>
      <c r="S40" s="518"/>
      <c r="T40" s="238"/>
      <c r="U40" s="238"/>
      <c r="V40" s="233"/>
      <c r="W40" s="123"/>
    </row>
    <row r="41" spans="1:26">
      <c r="B41" s="123" t="s">
        <v>168</v>
      </c>
      <c r="C41" s="240">
        <v>2142249</v>
      </c>
      <c r="D41" s="123" t="s">
        <v>273</v>
      </c>
      <c r="E41" s="236"/>
      <c r="F41" s="236"/>
      <c r="G41" s="236"/>
      <c r="H41" s="236"/>
      <c r="I41" s="236"/>
      <c r="J41" s="238"/>
      <c r="K41" s="238"/>
      <c r="L41" s="233"/>
      <c r="M41" s="123"/>
      <c r="N41" s="518"/>
      <c r="O41" s="518"/>
      <c r="P41" s="518"/>
      <c r="Q41" s="518"/>
      <c r="R41" s="518"/>
      <c r="S41" s="518"/>
      <c r="T41" s="238"/>
      <c r="U41" s="238"/>
      <c r="V41" s="233"/>
      <c r="W41" s="123"/>
    </row>
    <row r="42" spans="1:26">
      <c r="B42" s="123" t="s">
        <v>169</v>
      </c>
      <c r="C42" s="240">
        <v>2061949</v>
      </c>
      <c r="D42" s="123"/>
      <c r="E42" s="518"/>
      <c r="F42" s="518"/>
      <c r="G42" s="518"/>
      <c r="H42" s="518"/>
      <c r="I42" s="518"/>
      <c r="J42" s="238"/>
      <c r="K42" s="238"/>
      <c r="L42" s="233"/>
      <c r="M42" s="123"/>
      <c r="N42" s="518"/>
      <c r="O42" s="518"/>
      <c r="P42" s="518"/>
      <c r="Q42" s="518"/>
      <c r="R42" s="518"/>
      <c r="S42" s="518"/>
      <c r="T42" s="238"/>
      <c r="U42" s="238"/>
      <c r="V42" s="233"/>
      <c r="W42" s="123"/>
    </row>
    <row r="43" spans="1:26">
      <c r="B43" s="123" t="s">
        <v>227</v>
      </c>
      <c r="C43" s="240">
        <v>2700000</v>
      </c>
      <c r="D43" s="123"/>
      <c r="E43" s="236"/>
      <c r="F43" s="236"/>
      <c r="G43" s="236"/>
      <c r="H43" s="236"/>
      <c r="I43" s="236"/>
      <c r="J43" s="238"/>
      <c r="K43" s="238"/>
      <c r="L43" s="233"/>
      <c r="M43" s="123"/>
      <c r="N43" s="236"/>
      <c r="O43" s="236"/>
      <c r="P43" s="236"/>
      <c r="Q43" s="236"/>
      <c r="R43" s="236"/>
      <c r="S43" s="236"/>
      <c r="T43" s="238"/>
      <c r="U43" s="238"/>
      <c r="V43" s="233"/>
      <c r="W43" s="123"/>
    </row>
    <row r="44" spans="1:26">
      <c r="B44" s="238" t="s">
        <v>170</v>
      </c>
      <c r="C44" s="241">
        <f>SUM(C41:C43)</f>
        <v>6904198</v>
      </c>
      <c r="D44" s="123"/>
      <c r="E44" s="518"/>
      <c r="F44" s="518"/>
      <c r="G44" s="518"/>
      <c r="H44" s="518"/>
      <c r="I44" s="518"/>
      <c r="J44" s="238"/>
      <c r="K44" s="238"/>
      <c r="L44" s="233"/>
      <c r="M44" s="123"/>
      <c r="N44" s="518"/>
      <c r="O44" s="518"/>
      <c r="P44" s="518"/>
      <c r="Q44" s="518"/>
      <c r="R44" s="518"/>
      <c r="S44" s="518"/>
      <c r="T44" s="238"/>
      <c r="U44" s="238"/>
      <c r="V44" s="233"/>
      <c r="W44" s="123"/>
    </row>
    <row r="45" spans="1:26">
      <c r="B45" s="238"/>
      <c r="C45" s="241"/>
      <c r="D45" s="123"/>
      <c r="E45" s="518"/>
      <c r="F45" s="518"/>
      <c r="G45" s="518"/>
      <c r="H45" s="518"/>
      <c r="I45" s="518"/>
      <c r="J45" s="238"/>
      <c r="K45" s="238"/>
      <c r="L45" s="233"/>
      <c r="M45" s="123"/>
      <c r="N45" s="518"/>
      <c r="O45" s="518"/>
      <c r="P45" s="518"/>
      <c r="Q45" s="518"/>
      <c r="R45" s="518"/>
      <c r="S45" s="518"/>
      <c r="T45" s="238"/>
      <c r="U45" s="238"/>
      <c r="V45" s="233"/>
      <c r="W45" s="123"/>
    </row>
    <row r="46" spans="1:26">
      <c r="B46" s="123" t="s">
        <v>171</v>
      </c>
      <c r="C46" s="244">
        <f>C40+C44</f>
        <v>11863762</v>
      </c>
      <c r="D46" s="123"/>
      <c r="E46" s="518"/>
      <c r="F46" s="518"/>
      <c r="G46" s="518"/>
      <c r="H46" s="518"/>
      <c r="I46" s="518"/>
      <c r="J46" s="238"/>
      <c r="K46" s="238"/>
      <c r="L46" s="233"/>
      <c r="M46" s="123"/>
      <c r="N46" s="518"/>
      <c r="O46" s="518"/>
      <c r="P46" s="518"/>
      <c r="Q46" s="518"/>
      <c r="R46" s="518"/>
      <c r="S46" s="518"/>
      <c r="T46" s="238"/>
      <c r="U46" s="238"/>
      <c r="V46" s="233"/>
      <c r="W46" s="235"/>
    </row>
    <row r="47" spans="1:26">
      <c r="D47" s="123"/>
      <c r="E47" s="518"/>
      <c r="F47" s="518"/>
      <c r="G47" s="518"/>
      <c r="H47" s="518"/>
      <c r="I47" s="518"/>
      <c r="J47" s="238"/>
      <c r="K47" s="238"/>
      <c r="L47" s="233"/>
      <c r="M47" s="123"/>
      <c r="N47" s="518"/>
      <c r="O47" s="518"/>
      <c r="P47" s="518"/>
      <c r="Q47" s="518"/>
      <c r="R47" s="518"/>
      <c r="S47" s="518"/>
      <c r="T47" s="238"/>
      <c r="U47" s="238"/>
      <c r="V47" s="233"/>
      <c r="W47" s="235"/>
    </row>
    <row r="48" spans="1:26">
      <c r="D48" s="123"/>
      <c r="J48" s="245"/>
      <c r="K48" s="245"/>
      <c r="L48" s="233"/>
      <c r="M48" s="123"/>
      <c r="N48" s="518"/>
      <c r="O48" s="518"/>
      <c r="P48" s="518"/>
      <c r="Q48" s="518"/>
      <c r="R48" s="518"/>
      <c r="S48" s="518"/>
      <c r="T48" s="238"/>
      <c r="U48" s="238"/>
      <c r="V48" s="233"/>
      <c r="W48" s="123"/>
    </row>
    <row r="49" spans="2:23">
      <c r="D49" s="123"/>
      <c r="E49" s="518"/>
      <c r="F49" s="518"/>
      <c r="G49" s="518"/>
      <c r="H49" s="518"/>
      <c r="I49" s="518"/>
      <c r="J49" s="238"/>
      <c r="K49" s="238"/>
      <c r="L49" s="233"/>
      <c r="M49" s="123"/>
      <c r="N49" s="518"/>
      <c r="O49" s="518"/>
      <c r="P49" s="518"/>
      <c r="Q49" s="518"/>
      <c r="R49" s="518"/>
      <c r="S49" s="518"/>
      <c r="T49" s="238"/>
      <c r="U49" s="238"/>
      <c r="V49" s="233"/>
      <c r="W49" s="123"/>
    </row>
    <row r="50" spans="2:23">
      <c r="D50" s="123"/>
      <c r="E50" s="518"/>
      <c r="F50" s="518"/>
      <c r="G50" s="518"/>
      <c r="H50" s="518"/>
      <c r="I50" s="518"/>
      <c r="J50" s="238"/>
      <c r="K50" s="238"/>
      <c r="L50" s="233"/>
      <c r="M50" s="123"/>
      <c r="N50" s="518"/>
      <c r="O50" s="518"/>
      <c r="P50" s="518"/>
      <c r="Q50" s="518"/>
      <c r="R50" s="518"/>
      <c r="S50" s="518"/>
      <c r="T50" s="238"/>
      <c r="U50" s="238"/>
      <c r="V50" s="233"/>
      <c r="W50" s="123"/>
    </row>
    <row r="51" spans="2:23">
      <c r="B51" s="123"/>
      <c r="C51" s="123"/>
      <c r="D51" s="123"/>
      <c r="E51" s="236"/>
      <c r="F51" s="518"/>
      <c r="G51" s="518"/>
      <c r="H51" s="518"/>
      <c r="I51" s="518"/>
      <c r="J51" s="238"/>
      <c r="K51" s="238"/>
      <c r="L51" s="233"/>
      <c r="M51" s="123"/>
      <c r="N51" s="518"/>
      <c r="O51" s="518"/>
      <c r="P51" s="518"/>
      <c r="Q51" s="518"/>
      <c r="R51" s="518"/>
      <c r="S51" s="518"/>
      <c r="T51" s="238"/>
      <c r="U51" s="238"/>
      <c r="V51" s="233"/>
      <c r="W51" s="123"/>
    </row>
    <row r="52" spans="2:23">
      <c r="E52" s="236"/>
      <c r="F52" s="518"/>
      <c r="G52" s="518"/>
      <c r="H52" s="518"/>
      <c r="I52" s="518"/>
      <c r="J52" s="238"/>
      <c r="K52" s="238"/>
      <c r="L52" s="233"/>
      <c r="M52" s="123"/>
      <c r="N52" s="518"/>
      <c r="O52" s="518"/>
      <c r="P52" s="518"/>
      <c r="Q52" s="518"/>
      <c r="R52" s="518"/>
      <c r="S52" s="518"/>
      <c r="T52" s="238"/>
      <c r="U52" s="238"/>
      <c r="V52" s="233"/>
    </row>
    <row r="53" spans="2:23">
      <c r="E53" s="518"/>
      <c r="F53" s="518"/>
      <c r="G53" s="518"/>
      <c r="H53" s="518"/>
      <c r="I53" s="518"/>
      <c r="J53" s="238"/>
      <c r="K53" s="238"/>
      <c r="L53" s="233"/>
      <c r="M53" s="123"/>
      <c r="N53" s="518"/>
      <c r="O53" s="518"/>
      <c r="P53" s="518"/>
      <c r="Q53" s="518"/>
      <c r="R53" s="518"/>
      <c r="S53" s="518"/>
      <c r="T53" s="238"/>
      <c r="U53" s="238"/>
      <c r="V53" s="233"/>
    </row>
    <row r="54" spans="2:23">
      <c r="E54" s="519"/>
      <c r="F54" s="519"/>
      <c r="G54" s="519"/>
      <c r="H54" s="519"/>
      <c r="I54" s="519"/>
      <c r="J54" s="123"/>
      <c r="K54" s="123"/>
      <c r="L54" s="123"/>
      <c r="M54" s="123"/>
      <c r="N54" s="518"/>
      <c r="O54" s="518"/>
      <c r="P54" s="518"/>
      <c r="Q54" s="518"/>
      <c r="R54" s="518"/>
      <c r="S54" s="518"/>
      <c r="T54" s="238"/>
      <c r="U54" s="238"/>
      <c r="V54" s="233"/>
    </row>
    <row r="55" spans="2:23">
      <c r="E55" s="519"/>
      <c r="F55" s="519"/>
      <c r="G55" s="519"/>
      <c r="H55" s="519"/>
      <c r="I55" s="519"/>
      <c r="J55" s="123"/>
      <c r="K55" s="123"/>
      <c r="L55" s="123"/>
      <c r="M55" s="123"/>
      <c r="N55" s="518"/>
      <c r="O55" s="518"/>
      <c r="P55" s="518"/>
      <c r="Q55" s="518"/>
      <c r="R55" s="518"/>
      <c r="S55" s="518"/>
      <c r="T55" s="238"/>
      <c r="U55" s="238"/>
      <c r="V55" s="233"/>
    </row>
  </sheetData>
  <mergeCells count="73">
    <mergeCell ref="A7:A12"/>
    <mergeCell ref="B7:B12"/>
    <mergeCell ref="C7:C12"/>
    <mergeCell ref="D7:F7"/>
    <mergeCell ref="G7:H7"/>
    <mergeCell ref="H8:H12"/>
    <mergeCell ref="Y7:Y12"/>
    <mergeCell ref="N8:N12"/>
    <mergeCell ref="O8:O12"/>
    <mergeCell ref="P8:P12"/>
    <mergeCell ref="Q8:Q12"/>
    <mergeCell ref="N7:S7"/>
    <mergeCell ref="T7:T12"/>
    <mergeCell ref="U7:V7"/>
    <mergeCell ref="W7:X7"/>
    <mergeCell ref="J8:J12"/>
    <mergeCell ref="K8:K12"/>
    <mergeCell ref="L8:L12"/>
    <mergeCell ref="M8:M12"/>
    <mergeCell ref="B33:F33"/>
    <mergeCell ref="J33:K33"/>
    <mergeCell ref="B34:F34"/>
    <mergeCell ref="J38:K38"/>
    <mergeCell ref="J7:M7"/>
    <mergeCell ref="B18:C18"/>
    <mergeCell ref="B24:C24"/>
    <mergeCell ref="B28:C28"/>
    <mergeCell ref="C29:F29"/>
    <mergeCell ref="C32:F32"/>
    <mergeCell ref="T38:U38"/>
    <mergeCell ref="N40:S40"/>
    <mergeCell ref="E49:I49"/>
    <mergeCell ref="N49:S49"/>
    <mergeCell ref="E42:I42"/>
    <mergeCell ref="N42:S42"/>
    <mergeCell ref="E44:I44"/>
    <mergeCell ref="N44:S44"/>
    <mergeCell ref="E45:I45"/>
    <mergeCell ref="N45:S45"/>
    <mergeCell ref="E46:I46"/>
    <mergeCell ref="N46:S46"/>
    <mergeCell ref="E47:I47"/>
    <mergeCell ref="N47:S47"/>
    <mergeCell ref="N48:S48"/>
    <mergeCell ref="N41:S41"/>
    <mergeCell ref="E50:I50"/>
    <mergeCell ref="N50:S50"/>
    <mergeCell ref="F51:I51"/>
    <mergeCell ref="N51:S51"/>
    <mergeCell ref="F52:I52"/>
    <mergeCell ref="N52:S52"/>
    <mergeCell ref="E53:I53"/>
    <mergeCell ref="N53:S53"/>
    <mergeCell ref="E54:I54"/>
    <mergeCell ref="N54:S54"/>
    <mergeCell ref="E55:I55"/>
    <mergeCell ref="N55:S55"/>
    <mergeCell ref="C2:E2"/>
    <mergeCell ref="C1:I1"/>
    <mergeCell ref="A3:B3"/>
    <mergeCell ref="X30:Z30"/>
    <mergeCell ref="R8:R12"/>
    <mergeCell ref="S8:S12"/>
    <mergeCell ref="U8:U12"/>
    <mergeCell ref="V8:V12"/>
    <mergeCell ref="W8:W12"/>
    <mergeCell ref="X8:X12"/>
    <mergeCell ref="Z7:Z12"/>
    <mergeCell ref="D8:D12"/>
    <mergeCell ref="E8:E12"/>
    <mergeCell ref="F8:F12"/>
    <mergeCell ref="G8:G12"/>
    <mergeCell ref="I7:I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workbookViewId="0">
      <selection activeCell="K12" sqref="K12"/>
    </sheetView>
  </sheetViews>
  <sheetFormatPr defaultRowHeight="12.75"/>
  <cols>
    <col min="1" max="1" width="10.42578125" style="9" customWidth="1"/>
    <col min="2" max="2" width="20.7109375" style="9" customWidth="1"/>
    <col min="3" max="3" width="5.140625" style="10" customWidth="1"/>
    <col min="4" max="4" width="9.7109375" style="10" customWidth="1"/>
    <col min="5" max="5" width="19.7109375" style="10" customWidth="1"/>
    <col min="6" max="6" width="35.7109375" style="10" customWidth="1"/>
    <col min="7" max="7" width="14.28515625" style="10" bestFit="1" customWidth="1"/>
    <col min="8" max="8" width="12.7109375" style="10" bestFit="1" customWidth="1"/>
    <col min="9" max="9" width="12.85546875" style="9" customWidth="1"/>
    <col min="10" max="11" width="15.7109375" style="9" customWidth="1"/>
    <col min="12" max="12" width="12.140625" style="9" customWidth="1"/>
    <col min="13" max="13" width="20" style="9" customWidth="1"/>
    <col min="14" max="16" width="15.7109375" style="9" customWidth="1"/>
    <col min="17" max="24" width="5.7109375" style="9" customWidth="1"/>
    <col min="25" max="256" width="8.85546875" style="9"/>
    <col min="257" max="257" width="3.5703125" style="9" customWidth="1"/>
    <col min="258" max="258" width="0" style="9" hidden="1" customWidth="1"/>
    <col min="259" max="260" width="4.140625" style="9" customWidth="1"/>
    <col min="261" max="261" width="2.28515625" style="9" customWidth="1"/>
    <col min="262" max="264" width="0" style="9" hidden="1" customWidth="1"/>
    <col min="265" max="266" width="4.140625" style="9" customWidth="1"/>
    <col min="267" max="267" width="2.85546875" style="9" customWidth="1"/>
    <col min="268" max="268" width="0" style="9" hidden="1" customWidth="1"/>
    <col min="269" max="269" width="4" style="9" customWidth="1"/>
    <col min="270" max="271" width="4.140625" style="9" customWidth="1"/>
    <col min="272" max="272" width="2.28515625" style="9" customWidth="1"/>
    <col min="273" max="273" width="13.85546875" style="9" customWidth="1"/>
    <col min="274" max="274" width="13.28515625" style="9" customWidth="1"/>
    <col min="275" max="275" width="11.85546875" style="9" customWidth="1"/>
    <col min="276" max="276" width="13.140625" style="9" customWidth="1"/>
    <col min="277" max="277" width="0.7109375" style="9" customWidth="1"/>
    <col min="278" max="278" width="0" style="9" hidden="1" customWidth="1"/>
    <col min="279" max="512" width="8.85546875" style="9"/>
    <col min="513" max="513" width="3.5703125" style="9" customWidth="1"/>
    <col min="514" max="514" width="0" style="9" hidden="1" customWidth="1"/>
    <col min="515" max="516" width="4.140625" style="9" customWidth="1"/>
    <col min="517" max="517" width="2.28515625" style="9" customWidth="1"/>
    <col min="518" max="520" width="0" style="9" hidden="1" customWidth="1"/>
    <col min="521" max="522" width="4.140625" style="9" customWidth="1"/>
    <col min="523" max="523" width="2.85546875" style="9" customWidth="1"/>
    <col min="524" max="524" width="0" style="9" hidden="1" customWidth="1"/>
    <col min="525" max="525" width="4" style="9" customWidth="1"/>
    <col min="526" max="527" width="4.140625" style="9" customWidth="1"/>
    <col min="528" max="528" width="2.28515625" style="9" customWidth="1"/>
    <col min="529" max="529" width="13.85546875" style="9" customWidth="1"/>
    <col min="530" max="530" width="13.28515625" style="9" customWidth="1"/>
    <col min="531" max="531" width="11.85546875" style="9" customWidth="1"/>
    <col min="532" max="532" width="13.140625" style="9" customWidth="1"/>
    <col min="533" max="533" width="0.7109375" style="9" customWidth="1"/>
    <col min="534" max="534" width="0" style="9" hidden="1" customWidth="1"/>
    <col min="535" max="768" width="8.85546875" style="9"/>
    <col min="769" max="769" width="3.5703125" style="9" customWidth="1"/>
    <col min="770" max="770" width="0" style="9" hidden="1" customWidth="1"/>
    <col min="771" max="772" width="4.140625" style="9" customWidth="1"/>
    <col min="773" max="773" width="2.28515625" style="9" customWidth="1"/>
    <col min="774" max="776" width="0" style="9" hidden="1" customWidth="1"/>
    <col min="777" max="778" width="4.140625" style="9" customWidth="1"/>
    <col min="779" max="779" width="2.85546875" style="9" customWidth="1"/>
    <col min="780" max="780" width="0" style="9" hidden="1" customWidth="1"/>
    <col min="781" max="781" width="4" style="9" customWidth="1"/>
    <col min="782" max="783" width="4.140625" style="9" customWidth="1"/>
    <col min="784" max="784" width="2.28515625" style="9" customWidth="1"/>
    <col min="785" max="785" width="13.85546875" style="9" customWidth="1"/>
    <col min="786" max="786" width="13.28515625" style="9" customWidth="1"/>
    <col min="787" max="787" width="11.85546875" style="9" customWidth="1"/>
    <col min="788" max="788" width="13.140625" style="9" customWidth="1"/>
    <col min="789" max="789" width="0.7109375" style="9" customWidth="1"/>
    <col min="790" max="790" width="0" style="9" hidden="1" customWidth="1"/>
    <col min="791" max="1024" width="8.85546875" style="9"/>
    <col min="1025" max="1025" width="3.5703125" style="9" customWidth="1"/>
    <col min="1026" max="1026" width="0" style="9" hidden="1" customWidth="1"/>
    <col min="1027" max="1028" width="4.140625" style="9" customWidth="1"/>
    <col min="1029" max="1029" width="2.28515625" style="9" customWidth="1"/>
    <col min="1030" max="1032" width="0" style="9" hidden="1" customWidth="1"/>
    <col min="1033" max="1034" width="4.140625" style="9" customWidth="1"/>
    <col min="1035" max="1035" width="2.85546875" style="9" customWidth="1"/>
    <col min="1036" max="1036" width="0" style="9" hidden="1" customWidth="1"/>
    <col min="1037" max="1037" width="4" style="9" customWidth="1"/>
    <col min="1038" max="1039" width="4.140625" style="9" customWidth="1"/>
    <col min="1040" max="1040" width="2.28515625" style="9" customWidth="1"/>
    <col min="1041" max="1041" width="13.85546875" style="9" customWidth="1"/>
    <col min="1042" max="1042" width="13.28515625" style="9" customWidth="1"/>
    <col min="1043" max="1043" width="11.85546875" style="9" customWidth="1"/>
    <col min="1044" max="1044" width="13.140625" style="9" customWidth="1"/>
    <col min="1045" max="1045" width="0.7109375" style="9" customWidth="1"/>
    <col min="1046" max="1046" width="0" style="9" hidden="1" customWidth="1"/>
    <col min="1047" max="1280" width="8.85546875" style="9"/>
    <col min="1281" max="1281" width="3.5703125" style="9" customWidth="1"/>
    <col min="1282" max="1282" width="0" style="9" hidden="1" customWidth="1"/>
    <col min="1283" max="1284" width="4.140625" style="9" customWidth="1"/>
    <col min="1285" max="1285" width="2.28515625" style="9" customWidth="1"/>
    <col min="1286" max="1288" width="0" style="9" hidden="1" customWidth="1"/>
    <col min="1289" max="1290" width="4.140625" style="9" customWidth="1"/>
    <col min="1291" max="1291" width="2.85546875" style="9" customWidth="1"/>
    <col min="1292" max="1292" width="0" style="9" hidden="1" customWidth="1"/>
    <col min="1293" max="1293" width="4" style="9" customWidth="1"/>
    <col min="1294" max="1295" width="4.140625" style="9" customWidth="1"/>
    <col min="1296" max="1296" width="2.28515625" style="9" customWidth="1"/>
    <col min="1297" max="1297" width="13.85546875" style="9" customWidth="1"/>
    <col min="1298" max="1298" width="13.28515625" style="9" customWidth="1"/>
    <col min="1299" max="1299" width="11.85546875" style="9" customWidth="1"/>
    <col min="1300" max="1300" width="13.140625" style="9" customWidth="1"/>
    <col min="1301" max="1301" width="0.7109375" style="9" customWidth="1"/>
    <col min="1302" max="1302" width="0" style="9" hidden="1" customWidth="1"/>
    <col min="1303" max="1536" width="8.85546875" style="9"/>
    <col min="1537" max="1537" width="3.5703125" style="9" customWidth="1"/>
    <col min="1538" max="1538" width="0" style="9" hidden="1" customWidth="1"/>
    <col min="1539" max="1540" width="4.140625" style="9" customWidth="1"/>
    <col min="1541" max="1541" width="2.28515625" style="9" customWidth="1"/>
    <col min="1542" max="1544" width="0" style="9" hidden="1" customWidth="1"/>
    <col min="1545" max="1546" width="4.140625" style="9" customWidth="1"/>
    <col min="1547" max="1547" width="2.85546875" style="9" customWidth="1"/>
    <col min="1548" max="1548" width="0" style="9" hidden="1" customWidth="1"/>
    <col min="1549" max="1549" width="4" style="9" customWidth="1"/>
    <col min="1550" max="1551" width="4.140625" style="9" customWidth="1"/>
    <col min="1552" max="1552" width="2.28515625" style="9" customWidth="1"/>
    <col min="1553" max="1553" width="13.85546875" style="9" customWidth="1"/>
    <col min="1554" max="1554" width="13.28515625" style="9" customWidth="1"/>
    <col min="1555" max="1555" width="11.85546875" style="9" customWidth="1"/>
    <col min="1556" max="1556" width="13.140625" style="9" customWidth="1"/>
    <col min="1557" max="1557" width="0.7109375" style="9" customWidth="1"/>
    <col min="1558" max="1558" width="0" style="9" hidden="1" customWidth="1"/>
    <col min="1559" max="1792" width="8.85546875" style="9"/>
    <col min="1793" max="1793" width="3.5703125" style="9" customWidth="1"/>
    <col min="1794" max="1794" width="0" style="9" hidden="1" customWidth="1"/>
    <col min="1795" max="1796" width="4.140625" style="9" customWidth="1"/>
    <col min="1797" max="1797" width="2.28515625" style="9" customWidth="1"/>
    <col min="1798" max="1800" width="0" style="9" hidden="1" customWidth="1"/>
    <col min="1801" max="1802" width="4.140625" style="9" customWidth="1"/>
    <col min="1803" max="1803" width="2.85546875" style="9" customWidth="1"/>
    <col min="1804" max="1804" width="0" style="9" hidden="1" customWidth="1"/>
    <col min="1805" max="1805" width="4" style="9" customWidth="1"/>
    <col min="1806" max="1807" width="4.140625" style="9" customWidth="1"/>
    <col min="1808" max="1808" width="2.28515625" style="9" customWidth="1"/>
    <col min="1809" max="1809" width="13.85546875" style="9" customWidth="1"/>
    <col min="1810" max="1810" width="13.28515625" style="9" customWidth="1"/>
    <col min="1811" max="1811" width="11.85546875" style="9" customWidth="1"/>
    <col min="1812" max="1812" width="13.140625" style="9" customWidth="1"/>
    <col min="1813" max="1813" width="0.7109375" style="9" customWidth="1"/>
    <col min="1814" max="1814" width="0" style="9" hidden="1" customWidth="1"/>
    <col min="1815" max="2048" width="8.85546875" style="9"/>
    <col min="2049" max="2049" width="3.5703125" style="9" customWidth="1"/>
    <col min="2050" max="2050" width="0" style="9" hidden="1" customWidth="1"/>
    <col min="2051" max="2052" width="4.140625" style="9" customWidth="1"/>
    <col min="2053" max="2053" width="2.28515625" style="9" customWidth="1"/>
    <col min="2054" max="2056" width="0" style="9" hidden="1" customWidth="1"/>
    <col min="2057" max="2058" width="4.140625" style="9" customWidth="1"/>
    <col min="2059" max="2059" width="2.85546875" style="9" customWidth="1"/>
    <col min="2060" max="2060" width="0" style="9" hidden="1" customWidth="1"/>
    <col min="2061" max="2061" width="4" style="9" customWidth="1"/>
    <col min="2062" max="2063" width="4.140625" style="9" customWidth="1"/>
    <col min="2064" max="2064" width="2.28515625" style="9" customWidth="1"/>
    <col min="2065" max="2065" width="13.85546875" style="9" customWidth="1"/>
    <col min="2066" max="2066" width="13.28515625" style="9" customWidth="1"/>
    <col min="2067" max="2067" width="11.85546875" style="9" customWidth="1"/>
    <col min="2068" max="2068" width="13.140625" style="9" customWidth="1"/>
    <col min="2069" max="2069" width="0.7109375" style="9" customWidth="1"/>
    <col min="2070" max="2070" width="0" style="9" hidden="1" customWidth="1"/>
    <col min="2071" max="2304" width="8.85546875" style="9"/>
    <col min="2305" max="2305" width="3.5703125" style="9" customWidth="1"/>
    <col min="2306" max="2306" width="0" style="9" hidden="1" customWidth="1"/>
    <col min="2307" max="2308" width="4.140625" style="9" customWidth="1"/>
    <col min="2309" max="2309" width="2.28515625" style="9" customWidth="1"/>
    <col min="2310" max="2312" width="0" style="9" hidden="1" customWidth="1"/>
    <col min="2313" max="2314" width="4.140625" style="9" customWidth="1"/>
    <col min="2315" max="2315" width="2.85546875" style="9" customWidth="1"/>
    <col min="2316" max="2316" width="0" style="9" hidden="1" customWidth="1"/>
    <col min="2317" max="2317" width="4" style="9" customWidth="1"/>
    <col min="2318" max="2319" width="4.140625" style="9" customWidth="1"/>
    <col min="2320" max="2320" width="2.28515625" style="9" customWidth="1"/>
    <col min="2321" max="2321" width="13.85546875" style="9" customWidth="1"/>
    <col min="2322" max="2322" width="13.28515625" style="9" customWidth="1"/>
    <col min="2323" max="2323" width="11.85546875" style="9" customWidth="1"/>
    <col min="2324" max="2324" width="13.140625" style="9" customWidth="1"/>
    <col min="2325" max="2325" width="0.7109375" style="9" customWidth="1"/>
    <col min="2326" max="2326" width="0" style="9" hidden="1" customWidth="1"/>
    <col min="2327" max="2560" width="8.85546875" style="9"/>
    <col min="2561" max="2561" width="3.5703125" style="9" customWidth="1"/>
    <col min="2562" max="2562" width="0" style="9" hidden="1" customWidth="1"/>
    <col min="2563" max="2564" width="4.140625" style="9" customWidth="1"/>
    <col min="2565" max="2565" width="2.28515625" style="9" customWidth="1"/>
    <col min="2566" max="2568" width="0" style="9" hidden="1" customWidth="1"/>
    <col min="2569" max="2570" width="4.140625" style="9" customWidth="1"/>
    <col min="2571" max="2571" width="2.85546875" style="9" customWidth="1"/>
    <col min="2572" max="2572" width="0" style="9" hidden="1" customWidth="1"/>
    <col min="2573" max="2573" width="4" style="9" customWidth="1"/>
    <col min="2574" max="2575" width="4.140625" style="9" customWidth="1"/>
    <col min="2576" max="2576" width="2.28515625" style="9" customWidth="1"/>
    <col min="2577" max="2577" width="13.85546875" style="9" customWidth="1"/>
    <col min="2578" max="2578" width="13.28515625" style="9" customWidth="1"/>
    <col min="2579" max="2579" width="11.85546875" style="9" customWidth="1"/>
    <col min="2580" max="2580" width="13.140625" style="9" customWidth="1"/>
    <col min="2581" max="2581" width="0.7109375" style="9" customWidth="1"/>
    <col min="2582" max="2582" width="0" style="9" hidden="1" customWidth="1"/>
    <col min="2583" max="2816" width="8.85546875" style="9"/>
    <col min="2817" max="2817" width="3.5703125" style="9" customWidth="1"/>
    <col min="2818" max="2818" width="0" style="9" hidden="1" customWidth="1"/>
    <col min="2819" max="2820" width="4.140625" style="9" customWidth="1"/>
    <col min="2821" max="2821" width="2.28515625" style="9" customWidth="1"/>
    <col min="2822" max="2824" width="0" style="9" hidden="1" customWidth="1"/>
    <col min="2825" max="2826" width="4.140625" style="9" customWidth="1"/>
    <col min="2827" max="2827" width="2.85546875" style="9" customWidth="1"/>
    <col min="2828" max="2828" width="0" style="9" hidden="1" customWidth="1"/>
    <col min="2829" max="2829" width="4" style="9" customWidth="1"/>
    <col min="2830" max="2831" width="4.140625" style="9" customWidth="1"/>
    <col min="2832" max="2832" width="2.28515625" style="9" customWidth="1"/>
    <col min="2833" max="2833" width="13.85546875" style="9" customWidth="1"/>
    <col min="2834" max="2834" width="13.28515625" style="9" customWidth="1"/>
    <col min="2835" max="2835" width="11.85546875" style="9" customWidth="1"/>
    <col min="2836" max="2836" width="13.140625" style="9" customWidth="1"/>
    <col min="2837" max="2837" width="0.7109375" style="9" customWidth="1"/>
    <col min="2838" max="2838" width="0" style="9" hidden="1" customWidth="1"/>
    <col min="2839" max="3072" width="8.85546875" style="9"/>
    <col min="3073" max="3073" width="3.5703125" style="9" customWidth="1"/>
    <col min="3074" max="3074" width="0" style="9" hidden="1" customWidth="1"/>
    <col min="3075" max="3076" width="4.140625" style="9" customWidth="1"/>
    <col min="3077" max="3077" width="2.28515625" style="9" customWidth="1"/>
    <col min="3078" max="3080" width="0" style="9" hidden="1" customWidth="1"/>
    <col min="3081" max="3082" width="4.140625" style="9" customWidth="1"/>
    <col min="3083" max="3083" width="2.85546875" style="9" customWidth="1"/>
    <col min="3084" max="3084" width="0" style="9" hidden="1" customWidth="1"/>
    <col min="3085" max="3085" width="4" style="9" customWidth="1"/>
    <col min="3086" max="3087" width="4.140625" style="9" customWidth="1"/>
    <col min="3088" max="3088" width="2.28515625" style="9" customWidth="1"/>
    <col min="3089" max="3089" width="13.85546875" style="9" customWidth="1"/>
    <col min="3090" max="3090" width="13.28515625" style="9" customWidth="1"/>
    <col min="3091" max="3091" width="11.85546875" style="9" customWidth="1"/>
    <col min="3092" max="3092" width="13.140625" style="9" customWidth="1"/>
    <col min="3093" max="3093" width="0.7109375" style="9" customWidth="1"/>
    <col min="3094" max="3094" width="0" style="9" hidden="1" customWidth="1"/>
    <col min="3095" max="3328" width="8.85546875" style="9"/>
    <col min="3329" max="3329" width="3.5703125" style="9" customWidth="1"/>
    <col min="3330" max="3330" width="0" style="9" hidden="1" customWidth="1"/>
    <col min="3331" max="3332" width="4.140625" style="9" customWidth="1"/>
    <col min="3333" max="3333" width="2.28515625" style="9" customWidth="1"/>
    <col min="3334" max="3336" width="0" style="9" hidden="1" customWidth="1"/>
    <col min="3337" max="3338" width="4.140625" style="9" customWidth="1"/>
    <col min="3339" max="3339" width="2.85546875" style="9" customWidth="1"/>
    <col min="3340" max="3340" width="0" style="9" hidden="1" customWidth="1"/>
    <col min="3341" max="3341" width="4" style="9" customWidth="1"/>
    <col min="3342" max="3343" width="4.140625" style="9" customWidth="1"/>
    <col min="3344" max="3344" width="2.28515625" style="9" customWidth="1"/>
    <col min="3345" max="3345" width="13.85546875" style="9" customWidth="1"/>
    <col min="3346" max="3346" width="13.28515625" style="9" customWidth="1"/>
    <col min="3347" max="3347" width="11.85546875" style="9" customWidth="1"/>
    <col min="3348" max="3348" width="13.140625" style="9" customWidth="1"/>
    <col min="3349" max="3349" width="0.7109375" style="9" customWidth="1"/>
    <col min="3350" max="3350" width="0" style="9" hidden="1" customWidth="1"/>
    <col min="3351" max="3584" width="8.85546875" style="9"/>
    <col min="3585" max="3585" width="3.5703125" style="9" customWidth="1"/>
    <col min="3586" max="3586" width="0" style="9" hidden="1" customWidth="1"/>
    <col min="3587" max="3588" width="4.140625" style="9" customWidth="1"/>
    <col min="3589" max="3589" width="2.28515625" style="9" customWidth="1"/>
    <col min="3590" max="3592" width="0" style="9" hidden="1" customWidth="1"/>
    <col min="3593" max="3594" width="4.140625" style="9" customWidth="1"/>
    <col min="3595" max="3595" width="2.85546875" style="9" customWidth="1"/>
    <col min="3596" max="3596" width="0" style="9" hidden="1" customWidth="1"/>
    <col min="3597" max="3597" width="4" style="9" customWidth="1"/>
    <col min="3598" max="3599" width="4.140625" style="9" customWidth="1"/>
    <col min="3600" max="3600" width="2.28515625" style="9" customWidth="1"/>
    <col min="3601" max="3601" width="13.85546875" style="9" customWidth="1"/>
    <col min="3602" max="3602" width="13.28515625" style="9" customWidth="1"/>
    <col min="3603" max="3603" width="11.85546875" style="9" customWidth="1"/>
    <col min="3604" max="3604" width="13.140625" style="9" customWidth="1"/>
    <col min="3605" max="3605" width="0.7109375" style="9" customWidth="1"/>
    <col min="3606" max="3606" width="0" style="9" hidden="1" customWidth="1"/>
    <col min="3607" max="3840" width="8.85546875" style="9"/>
    <col min="3841" max="3841" width="3.5703125" style="9" customWidth="1"/>
    <col min="3842" max="3842" width="0" style="9" hidden="1" customWidth="1"/>
    <col min="3843" max="3844" width="4.140625" style="9" customWidth="1"/>
    <col min="3845" max="3845" width="2.28515625" style="9" customWidth="1"/>
    <col min="3846" max="3848" width="0" style="9" hidden="1" customWidth="1"/>
    <col min="3849" max="3850" width="4.140625" style="9" customWidth="1"/>
    <col min="3851" max="3851" width="2.85546875" style="9" customWidth="1"/>
    <col min="3852" max="3852" width="0" style="9" hidden="1" customWidth="1"/>
    <col min="3853" max="3853" width="4" style="9" customWidth="1"/>
    <col min="3854" max="3855" width="4.140625" style="9" customWidth="1"/>
    <col min="3856" max="3856" width="2.28515625" style="9" customWidth="1"/>
    <col min="3857" max="3857" width="13.85546875" style="9" customWidth="1"/>
    <col min="3858" max="3858" width="13.28515625" style="9" customWidth="1"/>
    <col min="3859" max="3859" width="11.85546875" style="9" customWidth="1"/>
    <col min="3860" max="3860" width="13.140625" style="9" customWidth="1"/>
    <col min="3861" max="3861" width="0.7109375" style="9" customWidth="1"/>
    <col min="3862" max="3862" width="0" style="9" hidden="1" customWidth="1"/>
    <col min="3863" max="4096" width="8.85546875" style="9"/>
    <col min="4097" max="4097" width="3.5703125" style="9" customWidth="1"/>
    <col min="4098" max="4098" width="0" style="9" hidden="1" customWidth="1"/>
    <col min="4099" max="4100" width="4.140625" style="9" customWidth="1"/>
    <col min="4101" max="4101" width="2.28515625" style="9" customWidth="1"/>
    <col min="4102" max="4104" width="0" style="9" hidden="1" customWidth="1"/>
    <col min="4105" max="4106" width="4.140625" style="9" customWidth="1"/>
    <col min="4107" max="4107" width="2.85546875" style="9" customWidth="1"/>
    <col min="4108" max="4108" width="0" style="9" hidden="1" customWidth="1"/>
    <col min="4109" max="4109" width="4" style="9" customWidth="1"/>
    <col min="4110" max="4111" width="4.140625" style="9" customWidth="1"/>
    <col min="4112" max="4112" width="2.28515625" style="9" customWidth="1"/>
    <col min="4113" max="4113" width="13.85546875" style="9" customWidth="1"/>
    <col min="4114" max="4114" width="13.28515625" style="9" customWidth="1"/>
    <col min="4115" max="4115" width="11.85546875" style="9" customWidth="1"/>
    <col min="4116" max="4116" width="13.140625" style="9" customWidth="1"/>
    <col min="4117" max="4117" width="0.7109375" style="9" customWidth="1"/>
    <col min="4118" max="4118" width="0" style="9" hidden="1" customWidth="1"/>
    <col min="4119" max="4352" width="8.85546875" style="9"/>
    <col min="4353" max="4353" width="3.5703125" style="9" customWidth="1"/>
    <col min="4354" max="4354" width="0" style="9" hidden="1" customWidth="1"/>
    <col min="4355" max="4356" width="4.140625" style="9" customWidth="1"/>
    <col min="4357" max="4357" width="2.28515625" style="9" customWidth="1"/>
    <col min="4358" max="4360" width="0" style="9" hidden="1" customWidth="1"/>
    <col min="4361" max="4362" width="4.140625" style="9" customWidth="1"/>
    <col min="4363" max="4363" width="2.85546875" style="9" customWidth="1"/>
    <col min="4364" max="4364" width="0" style="9" hidden="1" customWidth="1"/>
    <col min="4365" max="4365" width="4" style="9" customWidth="1"/>
    <col min="4366" max="4367" width="4.140625" style="9" customWidth="1"/>
    <col min="4368" max="4368" width="2.28515625" style="9" customWidth="1"/>
    <col min="4369" max="4369" width="13.85546875" style="9" customWidth="1"/>
    <col min="4370" max="4370" width="13.28515625" style="9" customWidth="1"/>
    <col min="4371" max="4371" width="11.85546875" style="9" customWidth="1"/>
    <col min="4372" max="4372" width="13.140625" style="9" customWidth="1"/>
    <col min="4373" max="4373" width="0.7109375" style="9" customWidth="1"/>
    <col min="4374" max="4374" width="0" style="9" hidden="1" customWidth="1"/>
    <col min="4375" max="4608" width="8.85546875" style="9"/>
    <col min="4609" max="4609" width="3.5703125" style="9" customWidth="1"/>
    <col min="4610" max="4610" width="0" style="9" hidden="1" customWidth="1"/>
    <col min="4611" max="4612" width="4.140625" style="9" customWidth="1"/>
    <col min="4613" max="4613" width="2.28515625" style="9" customWidth="1"/>
    <col min="4614" max="4616" width="0" style="9" hidden="1" customWidth="1"/>
    <col min="4617" max="4618" width="4.140625" style="9" customWidth="1"/>
    <col min="4619" max="4619" width="2.85546875" style="9" customWidth="1"/>
    <col min="4620" max="4620" width="0" style="9" hidden="1" customWidth="1"/>
    <col min="4621" max="4621" width="4" style="9" customWidth="1"/>
    <col min="4622" max="4623" width="4.140625" style="9" customWidth="1"/>
    <col min="4624" max="4624" width="2.28515625" style="9" customWidth="1"/>
    <col min="4625" max="4625" width="13.85546875" style="9" customWidth="1"/>
    <col min="4626" max="4626" width="13.28515625" style="9" customWidth="1"/>
    <col min="4627" max="4627" width="11.85546875" style="9" customWidth="1"/>
    <col min="4628" max="4628" width="13.140625" style="9" customWidth="1"/>
    <col min="4629" max="4629" width="0.7109375" style="9" customWidth="1"/>
    <col min="4630" max="4630" width="0" style="9" hidden="1" customWidth="1"/>
    <col min="4631" max="4864" width="8.85546875" style="9"/>
    <col min="4865" max="4865" width="3.5703125" style="9" customWidth="1"/>
    <col min="4866" max="4866" width="0" style="9" hidden="1" customWidth="1"/>
    <col min="4867" max="4868" width="4.140625" style="9" customWidth="1"/>
    <col min="4869" max="4869" width="2.28515625" style="9" customWidth="1"/>
    <col min="4870" max="4872" width="0" style="9" hidden="1" customWidth="1"/>
    <col min="4873" max="4874" width="4.140625" style="9" customWidth="1"/>
    <col min="4875" max="4875" width="2.85546875" style="9" customWidth="1"/>
    <col min="4876" max="4876" width="0" style="9" hidden="1" customWidth="1"/>
    <col min="4877" max="4877" width="4" style="9" customWidth="1"/>
    <col min="4878" max="4879" width="4.140625" style="9" customWidth="1"/>
    <col min="4880" max="4880" width="2.28515625" style="9" customWidth="1"/>
    <col min="4881" max="4881" width="13.85546875" style="9" customWidth="1"/>
    <col min="4882" max="4882" width="13.28515625" style="9" customWidth="1"/>
    <col min="4883" max="4883" width="11.85546875" style="9" customWidth="1"/>
    <col min="4884" max="4884" width="13.140625" style="9" customWidth="1"/>
    <col min="4885" max="4885" width="0.7109375" style="9" customWidth="1"/>
    <col min="4886" max="4886" width="0" style="9" hidden="1" customWidth="1"/>
    <col min="4887" max="5120" width="8.85546875" style="9"/>
    <col min="5121" max="5121" width="3.5703125" style="9" customWidth="1"/>
    <col min="5122" max="5122" width="0" style="9" hidden="1" customWidth="1"/>
    <col min="5123" max="5124" width="4.140625" style="9" customWidth="1"/>
    <col min="5125" max="5125" width="2.28515625" style="9" customWidth="1"/>
    <col min="5126" max="5128" width="0" style="9" hidden="1" customWidth="1"/>
    <col min="5129" max="5130" width="4.140625" style="9" customWidth="1"/>
    <col min="5131" max="5131" width="2.85546875" style="9" customWidth="1"/>
    <col min="5132" max="5132" width="0" style="9" hidden="1" customWidth="1"/>
    <col min="5133" max="5133" width="4" style="9" customWidth="1"/>
    <col min="5134" max="5135" width="4.140625" style="9" customWidth="1"/>
    <col min="5136" max="5136" width="2.28515625" style="9" customWidth="1"/>
    <col min="5137" max="5137" width="13.85546875" style="9" customWidth="1"/>
    <col min="5138" max="5138" width="13.28515625" style="9" customWidth="1"/>
    <col min="5139" max="5139" width="11.85546875" style="9" customWidth="1"/>
    <col min="5140" max="5140" width="13.140625" style="9" customWidth="1"/>
    <col min="5141" max="5141" width="0.7109375" style="9" customWidth="1"/>
    <col min="5142" max="5142" width="0" style="9" hidden="1" customWidth="1"/>
    <col min="5143" max="5376" width="8.85546875" style="9"/>
    <col min="5377" max="5377" width="3.5703125" style="9" customWidth="1"/>
    <col min="5378" max="5378" width="0" style="9" hidden="1" customWidth="1"/>
    <col min="5379" max="5380" width="4.140625" style="9" customWidth="1"/>
    <col min="5381" max="5381" width="2.28515625" style="9" customWidth="1"/>
    <col min="5382" max="5384" width="0" style="9" hidden="1" customWidth="1"/>
    <col min="5385" max="5386" width="4.140625" style="9" customWidth="1"/>
    <col min="5387" max="5387" width="2.85546875" style="9" customWidth="1"/>
    <col min="5388" max="5388" width="0" style="9" hidden="1" customWidth="1"/>
    <col min="5389" max="5389" width="4" style="9" customWidth="1"/>
    <col min="5390" max="5391" width="4.140625" style="9" customWidth="1"/>
    <col min="5392" max="5392" width="2.28515625" style="9" customWidth="1"/>
    <col min="5393" max="5393" width="13.85546875" style="9" customWidth="1"/>
    <col min="5394" max="5394" width="13.28515625" style="9" customWidth="1"/>
    <col min="5395" max="5395" width="11.85546875" style="9" customWidth="1"/>
    <col min="5396" max="5396" width="13.140625" style="9" customWidth="1"/>
    <col min="5397" max="5397" width="0.7109375" style="9" customWidth="1"/>
    <col min="5398" max="5398" width="0" style="9" hidden="1" customWidth="1"/>
    <col min="5399" max="5632" width="8.85546875" style="9"/>
    <col min="5633" max="5633" width="3.5703125" style="9" customWidth="1"/>
    <col min="5634" max="5634" width="0" style="9" hidden="1" customWidth="1"/>
    <col min="5635" max="5636" width="4.140625" style="9" customWidth="1"/>
    <col min="5637" max="5637" width="2.28515625" style="9" customWidth="1"/>
    <col min="5638" max="5640" width="0" style="9" hidden="1" customWidth="1"/>
    <col min="5641" max="5642" width="4.140625" style="9" customWidth="1"/>
    <col min="5643" max="5643" width="2.85546875" style="9" customWidth="1"/>
    <col min="5644" max="5644" width="0" style="9" hidden="1" customWidth="1"/>
    <col min="5645" max="5645" width="4" style="9" customWidth="1"/>
    <col min="5646" max="5647" width="4.140625" style="9" customWidth="1"/>
    <col min="5648" max="5648" width="2.28515625" style="9" customWidth="1"/>
    <col min="5649" max="5649" width="13.85546875" style="9" customWidth="1"/>
    <col min="5650" max="5650" width="13.28515625" style="9" customWidth="1"/>
    <col min="5651" max="5651" width="11.85546875" style="9" customWidth="1"/>
    <col min="5652" max="5652" width="13.140625" style="9" customWidth="1"/>
    <col min="5653" max="5653" width="0.7109375" style="9" customWidth="1"/>
    <col min="5654" max="5654" width="0" style="9" hidden="1" customWidth="1"/>
    <col min="5655" max="5888" width="8.85546875" style="9"/>
    <col min="5889" max="5889" width="3.5703125" style="9" customWidth="1"/>
    <col min="5890" max="5890" width="0" style="9" hidden="1" customWidth="1"/>
    <col min="5891" max="5892" width="4.140625" style="9" customWidth="1"/>
    <col min="5893" max="5893" width="2.28515625" style="9" customWidth="1"/>
    <col min="5894" max="5896" width="0" style="9" hidden="1" customWidth="1"/>
    <col min="5897" max="5898" width="4.140625" style="9" customWidth="1"/>
    <col min="5899" max="5899" width="2.85546875" style="9" customWidth="1"/>
    <col min="5900" max="5900" width="0" style="9" hidden="1" customWidth="1"/>
    <col min="5901" max="5901" width="4" style="9" customWidth="1"/>
    <col min="5902" max="5903" width="4.140625" style="9" customWidth="1"/>
    <col min="5904" max="5904" width="2.28515625" style="9" customWidth="1"/>
    <col min="5905" max="5905" width="13.85546875" style="9" customWidth="1"/>
    <col min="5906" max="5906" width="13.28515625" style="9" customWidth="1"/>
    <col min="5907" max="5907" width="11.85546875" style="9" customWidth="1"/>
    <col min="5908" max="5908" width="13.140625" style="9" customWidth="1"/>
    <col min="5909" max="5909" width="0.7109375" style="9" customWidth="1"/>
    <col min="5910" max="5910" width="0" style="9" hidden="1" customWidth="1"/>
    <col min="5911" max="6144" width="8.85546875" style="9"/>
    <col min="6145" max="6145" width="3.5703125" style="9" customWidth="1"/>
    <col min="6146" max="6146" width="0" style="9" hidden="1" customWidth="1"/>
    <col min="6147" max="6148" width="4.140625" style="9" customWidth="1"/>
    <col min="6149" max="6149" width="2.28515625" style="9" customWidth="1"/>
    <col min="6150" max="6152" width="0" style="9" hidden="1" customWidth="1"/>
    <col min="6153" max="6154" width="4.140625" style="9" customWidth="1"/>
    <col min="6155" max="6155" width="2.85546875" style="9" customWidth="1"/>
    <col min="6156" max="6156" width="0" style="9" hidden="1" customWidth="1"/>
    <col min="6157" max="6157" width="4" style="9" customWidth="1"/>
    <col min="6158" max="6159" width="4.140625" style="9" customWidth="1"/>
    <col min="6160" max="6160" width="2.28515625" style="9" customWidth="1"/>
    <col min="6161" max="6161" width="13.85546875" style="9" customWidth="1"/>
    <col min="6162" max="6162" width="13.28515625" style="9" customWidth="1"/>
    <col min="6163" max="6163" width="11.85546875" style="9" customWidth="1"/>
    <col min="6164" max="6164" width="13.140625" style="9" customWidth="1"/>
    <col min="6165" max="6165" width="0.7109375" style="9" customWidth="1"/>
    <col min="6166" max="6166" width="0" style="9" hidden="1" customWidth="1"/>
    <col min="6167" max="6400" width="8.85546875" style="9"/>
    <col min="6401" max="6401" width="3.5703125" style="9" customWidth="1"/>
    <col min="6402" max="6402" width="0" style="9" hidden="1" customWidth="1"/>
    <col min="6403" max="6404" width="4.140625" style="9" customWidth="1"/>
    <col min="6405" max="6405" width="2.28515625" style="9" customWidth="1"/>
    <col min="6406" max="6408" width="0" style="9" hidden="1" customWidth="1"/>
    <col min="6409" max="6410" width="4.140625" style="9" customWidth="1"/>
    <col min="6411" max="6411" width="2.85546875" style="9" customWidth="1"/>
    <col min="6412" max="6412" width="0" style="9" hidden="1" customWidth="1"/>
    <col min="6413" max="6413" width="4" style="9" customWidth="1"/>
    <col min="6414" max="6415" width="4.140625" style="9" customWidth="1"/>
    <col min="6416" max="6416" width="2.28515625" style="9" customWidth="1"/>
    <col min="6417" max="6417" width="13.85546875" style="9" customWidth="1"/>
    <col min="6418" max="6418" width="13.28515625" style="9" customWidth="1"/>
    <col min="6419" max="6419" width="11.85546875" style="9" customWidth="1"/>
    <col min="6420" max="6420" width="13.140625" style="9" customWidth="1"/>
    <col min="6421" max="6421" width="0.7109375" style="9" customWidth="1"/>
    <col min="6422" max="6422" width="0" style="9" hidden="1" customWidth="1"/>
    <col min="6423" max="6656" width="8.85546875" style="9"/>
    <col min="6657" max="6657" width="3.5703125" style="9" customWidth="1"/>
    <col min="6658" max="6658" width="0" style="9" hidden="1" customWidth="1"/>
    <col min="6659" max="6660" width="4.140625" style="9" customWidth="1"/>
    <col min="6661" max="6661" width="2.28515625" style="9" customWidth="1"/>
    <col min="6662" max="6664" width="0" style="9" hidden="1" customWidth="1"/>
    <col min="6665" max="6666" width="4.140625" style="9" customWidth="1"/>
    <col min="6667" max="6667" width="2.85546875" style="9" customWidth="1"/>
    <col min="6668" max="6668" width="0" style="9" hidden="1" customWidth="1"/>
    <col min="6669" max="6669" width="4" style="9" customWidth="1"/>
    <col min="6670" max="6671" width="4.140625" style="9" customWidth="1"/>
    <col min="6672" max="6672" width="2.28515625" style="9" customWidth="1"/>
    <col min="6673" max="6673" width="13.85546875" style="9" customWidth="1"/>
    <col min="6674" max="6674" width="13.28515625" style="9" customWidth="1"/>
    <col min="6675" max="6675" width="11.85546875" style="9" customWidth="1"/>
    <col min="6676" max="6676" width="13.140625" style="9" customWidth="1"/>
    <col min="6677" max="6677" width="0.7109375" style="9" customWidth="1"/>
    <col min="6678" max="6678" width="0" style="9" hidden="1" customWidth="1"/>
    <col min="6679" max="6912" width="8.85546875" style="9"/>
    <col min="6913" max="6913" width="3.5703125" style="9" customWidth="1"/>
    <col min="6914" max="6914" width="0" style="9" hidden="1" customWidth="1"/>
    <col min="6915" max="6916" width="4.140625" style="9" customWidth="1"/>
    <col min="6917" max="6917" width="2.28515625" style="9" customWidth="1"/>
    <col min="6918" max="6920" width="0" style="9" hidden="1" customWidth="1"/>
    <col min="6921" max="6922" width="4.140625" style="9" customWidth="1"/>
    <col min="6923" max="6923" width="2.85546875" style="9" customWidth="1"/>
    <col min="6924" max="6924" width="0" style="9" hidden="1" customWidth="1"/>
    <col min="6925" max="6925" width="4" style="9" customWidth="1"/>
    <col min="6926" max="6927" width="4.140625" style="9" customWidth="1"/>
    <col min="6928" max="6928" width="2.28515625" style="9" customWidth="1"/>
    <col min="6929" max="6929" width="13.85546875" style="9" customWidth="1"/>
    <col min="6930" max="6930" width="13.28515625" style="9" customWidth="1"/>
    <col min="6931" max="6931" width="11.85546875" style="9" customWidth="1"/>
    <col min="6932" max="6932" width="13.140625" style="9" customWidth="1"/>
    <col min="6933" max="6933" width="0.7109375" style="9" customWidth="1"/>
    <col min="6934" max="6934" width="0" style="9" hidden="1" customWidth="1"/>
    <col min="6935" max="7168" width="8.85546875" style="9"/>
    <col min="7169" max="7169" width="3.5703125" style="9" customWidth="1"/>
    <col min="7170" max="7170" width="0" style="9" hidden="1" customWidth="1"/>
    <col min="7171" max="7172" width="4.140625" style="9" customWidth="1"/>
    <col min="7173" max="7173" width="2.28515625" style="9" customWidth="1"/>
    <col min="7174" max="7176" width="0" style="9" hidden="1" customWidth="1"/>
    <col min="7177" max="7178" width="4.140625" style="9" customWidth="1"/>
    <col min="7179" max="7179" width="2.85546875" style="9" customWidth="1"/>
    <col min="7180" max="7180" width="0" style="9" hidden="1" customWidth="1"/>
    <col min="7181" max="7181" width="4" style="9" customWidth="1"/>
    <col min="7182" max="7183" width="4.140625" style="9" customWidth="1"/>
    <col min="7184" max="7184" width="2.28515625" style="9" customWidth="1"/>
    <col min="7185" max="7185" width="13.85546875" style="9" customWidth="1"/>
    <col min="7186" max="7186" width="13.28515625" style="9" customWidth="1"/>
    <col min="7187" max="7187" width="11.85546875" style="9" customWidth="1"/>
    <col min="7188" max="7188" width="13.140625" style="9" customWidth="1"/>
    <col min="7189" max="7189" width="0.7109375" style="9" customWidth="1"/>
    <col min="7190" max="7190" width="0" style="9" hidden="1" customWidth="1"/>
    <col min="7191" max="7424" width="8.85546875" style="9"/>
    <col min="7425" max="7425" width="3.5703125" style="9" customWidth="1"/>
    <col min="7426" max="7426" width="0" style="9" hidden="1" customWidth="1"/>
    <col min="7427" max="7428" width="4.140625" style="9" customWidth="1"/>
    <col min="7429" max="7429" width="2.28515625" style="9" customWidth="1"/>
    <col min="7430" max="7432" width="0" style="9" hidden="1" customWidth="1"/>
    <col min="7433" max="7434" width="4.140625" style="9" customWidth="1"/>
    <col min="7435" max="7435" width="2.85546875" style="9" customWidth="1"/>
    <col min="7436" max="7436" width="0" style="9" hidden="1" customWidth="1"/>
    <col min="7437" max="7437" width="4" style="9" customWidth="1"/>
    <col min="7438" max="7439" width="4.140625" style="9" customWidth="1"/>
    <col min="7440" max="7440" width="2.28515625" style="9" customWidth="1"/>
    <col min="7441" max="7441" width="13.85546875" style="9" customWidth="1"/>
    <col min="7442" max="7442" width="13.28515625" style="9" customWidth="1"/>
    <col min="7443" max="7443" width="11.85546875" style="9" customWidth="1"/>
    <col min="7444" max="7444" width="13.140625" style="9" customWidth="1"/>
    <col min="7445" max="7445" width="0.7109375" style="9" customWidth="1"/>
    <col min="7446" max="7446" width="0" style="9" hidden="1" customWidth="1"/>
    <col min="7447" max="7680" width="8.85546875" style="9"/>
    <col min="7681" max="7681" width="3.5703125" style="9" customWidth="1"/>
    <col min="7682" max="7682" width="0" style="9" hidden="1" customWidth="1"/>
    <col min="7683" max="7684" width="4.140625" style="9" customWidth="1"/>
    <col min="7685" max="7685" width="2.28515625" style="9" customWidth="1"/>
    <col min="7686" max="7688" width="0" style="9" hidden="1" customWidth="1"/>
    <col min="7689" max="7690" width="4.140625" style="9" customWidth="1"/>
    <col min="7691" max="7691" width="2.85546875" style="9" customWidth="1"/>
    <col min="7692" max="7692" width="0" style="9" hidden="1" customWidth="1"/>
    <col min="7693" max="7693" width="4" style="9" customWidth="1"/>
    <col min="7694" max="7695" width="4.140625" style="9" customWidth="1"/>
    <col min="7696" max="7696" width="2.28515625" style="9" customWidth="1"/>
    <col min="7697" max="7697" width="13.85546875" style="9" customWidth="1"/>
    <col min="7698" max="7698" width="13.28515625" style="9" customWidth="1"/>
    <col min="7699" max="7699" width="11.85546875" style="9" customWidth="1"/>
    <col min="7700" max="7700" width="13.140625" style="9" customWidth="1"/>
    <col min="7701" max="7701" width="0.7109375" style="9" customWidth="1"/>
    <col min="7702" max="7702" width="0" style="9" hidden="1" customWidth="1"/>
    <col min="7703" max="7936" width="8.85546875" style="9"/>
    <col min="7937" max="7937" width="3.5703125" style="9" customWidth="1"/>
    <col min="7938" max="7938" width="0" style="9" hidden="1" customWidth="1"/>
    <col min="7939" max="7940" width="4.140625" style="9" customWidth="1"/>
    <col min="7941" max="7941" width="2.28515625" style="9" customWidth="1"/>
    <col min="7942" max="7944" width="0" style="9" hidden="1" customWidth="1"/>
    <col min="7945" max="7946" width="4.140625" style="9" customWidth="1"/>
    <col min="7947" max="7947" width="2.85546875" style="9" customWidth="1"/>
    <col min="7948" max="7948" width="0" style="9" hidden="1" customWidth="1"/>
    <col min="7949" max="7949" width="4" style="9" customWidth="1"/>
    <col min="7950" max="7951" width="4.140625" style="9" customWidth="1"/>
    <col min="7952" max="7952" width="2.28515625" style="9" customWidth="1"/>
    <col min="7953" max="7953" width="13.85546875" style="9" customWidth="1"/>
    <col min="7954" max="7954" width="13.28515625" style="9" customWidth="1"/>
    <col min="7955" max="7955" width="11.85546875" style="9" customWidth="1"/>
    <col min="7956" max="7956" width="13.140625" style="9" customWidth="1"/>
    <col min="7957" max="7957" width="0.7109375" style="9" customWidth="1"/>
    <col min="7958" max="7958" width="0" style="9" hidden="1" customWidth="1"/>
    <col min="7959" max="8192" width="8.85546875" style="9"/>
    <col min="8193" max="8193" width="3.5703125" style="9" customWidth="1"/>
    <col min="8194" max="8194" width="0" style="9" hidden="1" customWidth="1"/>
    <col min="8195" max="8196" width="4.140625" style="9" customWidth="1"/>
    <col min="8197" max="8197" width="2.28515625" style="9" customWidth="1"/>
    <col min="8198" max="8200" width="0" style="9" hidden="1" customWidth="1"/>
    <col min="8201" max="8202" width="4.140625" style="9" customWidth="1"/>
    <col min="8203" max="8203" width="2.85546875" style="9" customWidth="1"/>
    <col min="8204" max="8204" width="0" style="9" hidden="1" customWidth="1"/>
    <col min="8205" max="8205" width="4" style="9" customWidth="1"/>
    <col min="8206" max="8207" width="4.140625" style="9" customWidth="1"/>
    <col min="8208" max="8208" width="2.28515625" style="9" customWidth="1"/>
    <col min="8209" max="8209" width="13.85546875" style="9" customWidth="1"/>
    <col min="8210" max="8210" width="13.28515625" style="9" customWidth="1"/>
    <col min="8211" max="8211" width="11.85546875" style="9" customWidth="1"/>
    <col min="8212" max="8212" width="13.140625" style="9" customWidth="1"/>
    <col min="8213" max="8213" width="0.7109375" style="9" customWidth="1"/>
    <col min="8214" max="8214" width="0" style="9" hidden="1" customWidth="1"/>
    <col min="8215" max="8448" width="8.85546875" style="9"/>
    <col min="8449" max="8449" width="3.5703125" style="9" customWidth="1"/>
    <col min="8450" max="8450" width="0" style="9" hidden="1" customWidth="1"/>
    <col min="8451" max="8452" width="4.140625" style="9" customWidth="1"/>
    <col min="8453" max="8453" width="2.28515625" style="9" customWidth="1"/>
    <col min="8454" max="8456" width="0" style="9" hidden="1" customWidth="1"/>
    <col min="8457" max="8458" width="4.140625" style="9" customWidth="1"/>
    <col min="8459" max="8459" width="2.85546875" style="9" customWidth="1"/>
    <col min="8460" max="8460" width="0" style="9" hidden="1" customWidth="1"/>
    <col min="8461" max="8461" width="4" style="9" customWidth="1"/>
    <col min="8462" max="8463" width="4.140625" style="9" customWidth="1"/>
    <col min="8464" max="8464" width="2.28515625" style="9" customWidth="1"/>
    <col min="8465" max="8465" width="13.85546875" style="9" customWidth="1"/>
    <col min="8466" max="8466" width="13.28515625" style="9" customWidth="1"/>
    <col min="8467" max="8467" width="11.85546875" style="9" customWidth="1"/>
    <col min="8468" max="8468" width="13.140625" style="9" customWidth="1"/>
    <col min="8469" max="8469" width="0.7109375" style="9" customWidth="1"/>
    <col min="8470" max="8470" width="0" style="9" hidden="1" customWidth="1"/>
    <col min="8471" max="8704" width="8.85546875" style="9"/>
    <col min="8705" max="8705" width="3.5703125" style="9" customWidth="1"/>
    <col min="8706" max="8706" width="0" style="9" hidden="1" customWidth="1"/>
    <col min="8707" max="8708" width="4.140625" style="9" customWidth="1"/>
    <col min="8709" max="8709" width="2.28515625" style="9" customWidth="1"/>
    <col min="8710" max="8712" width="0" style="9" hidden="1" customWidth="1"/>
    <col min="8713" max="8714" width="4.140625" style="9" customWidth="1"/>
    <col min="8715" max="8715" width="2.85546875" style="9" customWidth="1"/>
    <col min="8716" max="8716" width="0" style="9" hidden="1" customWidth="1"/>
    <col min="8717" max="8717" width="4" style="9" customWidth="1"/>
    <col min="8718" max="8719" width="4.140625" style="9" customWidth="1"/>
    <col min="8720" max="8720" width="2.28515625" style="9" customWidth="1"/>
    <col min="8721" max="8721" width="13.85546875" style="9" customWidth="1"/>
    <col min="8722" max="8722" width="13.28515625" style="9" customWidth="1"/>
    <col min="8723" max="8723" width="11.85546875" style="9" customWidth="1"/>
    <col min="8724" max="8724" width="13.140625" style="9" customWidth="1"/>
    <col min="8725" max="8725" width="0.7109375" style="9" customWidth="1"/>
    <col min="8726" max="8726" width="0" style="9" hidden="1" customWidth="1"/>
    <col min="8727" max="8960" width="8.85546875" style="9"/>
    <col min="8961" max="8961" width="3.5703125" style="9" customWidth="1"/>
    <col min="8962" max="8962" width="0" style="9" hidden="1" customWidth="1"/>
    <col min="8963" max="8964" width="4.140625" style="9" customWidth="1"/>
    <col min="8965" max="8965" width="2.28515625" style="9" customWidth="1"/>
    <col min="8966" max="8968" width="0" style="9" hidden="1" customWidth="1"/>
    <col min="8969" max="8970" width="4.140625" style="9" customWidth="1"/>
    <col min="8971" max="8971" width="2.85546875" style="9" customWidth="1"/>
    <col min="8972" max="8972" width="0" style="9" hidden="1" customWidth="1"/>
    <col min="8973" max="8973" width="4" style="9" customWidth="1"/>
    <col min="8974" max="8975" width="4.140625" style="9" customWidth="1"/>
    <col min="8976" max="8976" width="2.28515625" style="9" customWidth="1"/>
    <col min="8977" max="8977" width="13.85546875" style="9" customWidth="1"/>
    <col min="8978" max="8978" width="13.28515625" style="9" customWidth="1"/>
    <col min="8979" max="8979" width="11.85546875" style="9" customWidth="1"/>
    <col min="8980" max="8980" width="13.140625" style="9" customWidth="1"/>
    <col min="8981" max="8981" width="0.7109375" style="9" customWidth="1"/>
    <col min="8982" max="8982" width="0" style="9" hidden="1" customWidth="1"/>
    <col min="8983" max="9216" width="8.85546875" style="9"/>
    <col min="9217" max="9217" width="3.5703125" style="9" customWidth="1"/>
    <col min="9218" max="9218" width="0" style="9" hidden="1" customWidth="1"/>
    <col min="9219" max="9220" width="4.140625" style="9" customWidth="1"/>
    <col min="9221" max="9221" width="2.28515625" style="9" customWidth="1"/>
    <col min="9222" max="9224" width="0" style="9" hidden="1" customWidth="1"/>
    <col min="9225" max="9226" width="4.140625" style="9" customWidth="1"/>
    <col min="9227" max="9227" width="2.85546875" style="9" customWidth="1"/>
    <col min="9228" max="9228" width="0" style="9" hidden="1" customWidth="1"/>
    <col min="9229" max="9229" width="4" style="9" customWidth="1"/>
    <col min="9230" max="9231" width="4.140625" style="9" customWidth="1"/>
    <col min="9232" max="9232" width="2.28515625" style="9" customWidth="1"/>
    <col min="9233" max="9233" width="13.85546875" style="9" customWidth="1"/>
    <col min="9234" max="9234" width="13.28515625" style="9" customWidth="1"/>
    <col min="9235" max="9235" width="11.85546875" style="9" customWidth="1"/>
    <col min="9236" max="9236" width="13.140625" style="9" customWidth="1"/>
    <col min="9237" max="9237" width="0.7109375" style="9" customWidth="1"/>
    <col min="9238" max="9238" width="0" style="9" hidden="1" customWidth="1"/>
    <col min="9239" max="9472" width="8.85546875" style="9"/>
    <col min="9473" max="9473" width="3.5703125" style="9" customWidth="1"/>
    <col min="9474" max="9474" width="0" style="9" hidden="1" customWidth="1"/>
    <col min="9475" max="9476" width="4.140625" style="9" customWidth="1"/>
    <col min="9477" max="9477" width="2.28515625" style="9" customWidth="1"/>
    <col min="9478" max="9480" width="0" style="9" hidden="1" customWidth="1"/>
    <col min="9481" max="9482" width="4.140625" style="9" customWidth="1"/>
    <col min="9483" max="9483" width="2.85546875" style="9" customWidth="1"/>
    <col min="9484" max="9484" width="0" style="9" hidden="1" customWidth="1"/>
    <col min="9485" max="9485" width="4" style="9" customWidth="1"/>
    <col min="9486" max="9487" width="4.140625" style="9" customWidth="1"/>
    <col min="9488" max="9488" width="2.28515625" style="9" customWidth="1"/>
    <col min="9489" max="9489" width="13.85546875" style="9" customWidth="1"/>
    <col min="9490" max="9490" width="13.28515625" style="9" customWidth="1"/>
    <col min="9491" max="9491" width="11.85546875" style="9" customWidth="1"/>
    <col min="9492" max="9492" width="13.140625" style="9" customWidth="1"/>
    <col min="9493" max="9493" width="0.7109375" style="9" customWidth="1"/>
    <col min="9494" max="9494" width="0" style="9" hidden="1" customWidth="1"/>
    <col min="9495" max="9728" width="8.85546875" style="9"/>
    <col min="9729" max="9729" width="3.5703125" style="9" customWidth="1"/>
    <col min="9730" max="9730" width="0" style="9" hidden="1" customWidth="1"/>
    <col min="9731" max="9732" width="4.140625" style="9" customWidth="1"/>
    <col min="9733" max="9733" width="2.28515625" style="9" customWidth="1"/>
    <col min="9734" max="9736" width="0" style="9" hidden="1" customWidth="1"/>
    <col min="9737" max="9738" width="4.140625" style="9" customWidth="1"/>
    <col min="9739" max="9739" width="2.85546875" style="9" customWidth="1"/>
    <col min="9740" max="9740" width="0" style="9" hidden="1" customWidth="1"/>
    <col min="9741" max="9741" width="4" style="9" customWidth="1"/>
    <col min="9742" max="9743" width="4.140625" style="9" customWidth="1"/>
    <col min="9744" max="9744" width="2.28515625" style="9" customWidth="1"/>
    <col min="9745" max="9745" width="13.85546875" style="9" customWidth="1"/>
    <col min="9746" max="9746" width="13.28515625" style="9" customWidth="1"/>
    <col min="9747" max="9747" width="11.85546875" style="9" customWidth="1"/>
    <col min="9748" max="9748" width="13.140625" style="9" customWidth="1"/>
    <col min="9749" max="9749" width="0.7109375" style="9" customWidth="1"/>
    <col min="9750" max="9750" width="0" style="9" hidden="1" customWidth="1"/>
    <col min="9751" max="9984" width="8.85546875" style="9"/>
    <col min="9985" max="9985" width="3.5703125" style="9" customWidth="1"/>
    <col min="9986" max="9986" width="0" style="9" hidden="1" customWidth="1"/>
    <col min="9987" max="9988" width="4.140625" style="9" customWidth="1"/>
    <col min="9989" max="9989" width="2.28515625" style="9" customWidth="1"/>
    <col min="9990" max="9992" width="0" style="9" hidden="1" customWidth="1"/>
    <col min="9993" max="9994" width="4.140625" style="9" customWidth="1"/>
    <col min="9995" max="9995" width="2.85546875" style="9" customWidth="1"/>
    <col min="9996" max="9996" width="0" style="9" hidden="1" customWidth="1"/>
    <col min="9997" max="9997" width="4" style="9" customWidth="1"/>
    <col min="9998" max="9999" width="4.140625" style="9" customWidth="1"/>
    <col min="10000" max="10000" width="2.28515625" style="9" customWidth="1"/>
    <col min="10001" max="10001" width="13.85546875" style="9" customWidth="1"/>
    <col min="10002" max="10002" width="13.28515625" style="9" customWidth="1"/>
    <col min="10003" max="10003" width="11.85546875" style="9" customWidth="1"/>
    <col min="10004" max="10004" width="13.140625" style="9" customWidth="1"/>
    <col min="10005" max="10005" width="0.7109375" style="9" customWidth="1"/>
    <col min="10006" max="10006" width="0" style="9" hidden="1" customWidth="1"/>
    <col min="10007" max="10240" width="8.85546875" style="9"/>
    <col min="10241" max="10241" width="3.5703125" style="9" customWidth="1"/>
    <col min="10242" max="10242" width="0" style="9" hidden="1" customWidth="1"/>
    <col min="10243" max="10244" width="4.140625" style="9" customWidth="1"/>
    <col min="10245" max="10245" width="2.28515625" style="9" customWidth="1"/>
    <col min="10246" max="10248" width="0" style="9" hidden="1" customWidth="1"/>
    <col min="10249" max="10250" width="4.140625" style="9" customWidth="1"/>
    <col min="10251" max="10251" width="2.85546875" style="9" customWidth="1"/>
    <col min="10252" max="10252" width="0" style="9" hidden="1" customWidth="1"/>
    <col min="10253" max="10253" width="4" style="9" customWidth="1"/>
    <col min="10254" max="10255" width="4.140625" style="9" customWidth="1"/>
    <col min="10256" max="10256" width="2.28515625" style="9" customWidth="1"/>
    <col min="10257" max="10257" width="13.85546875" style="9" customWidth="1"/>
    <col min="10258" max="10258" width="13.28515625" style="9" customWidth="1"/>
    <col min="10259" max="10259" width="11.85546875" style="9" customWidth="1"/>
    <col min="10260" max="10260" width="13.140625" style="9" customWidth="1"/>
    <col min="10261" max="10261" width="0.7109375" style="9" customWidth="1"/>
    <col min="10262" max="10262" width="0" style="9" hidden="1" customWidth="1"/>
    <col min="10263" max="10496" width="8.85546875" style="9"/>
    <col min="10497" max="10497" width="3.5703125" style="9" customWidth="1"/>
    <col min="10498" max="10498" width="0" style="9" hidden="1" customWidth="1"/>
    <col min="10499" max="10500" width="4.140625" style="9" customWidth="1"/>
    <col min="10501" max="10501" width="2.28515625" style="9" customWidth="1"/>
    <col min="10502" max="10504" width="0" style="9" hidden="1" customWidth="1"/>
    <col min="10505" max="10506" width="4.140625" style="9" customWidth="1"/>
    <col min="10507" max="10507" width="2.85546875" style="9" customWidth="1"/>
    <col min="10508" max="10508" width="0" style="9" hidden="1" customWidth="1"/>
    <col min="10509" max="10509" width="4" style="9" customWidth="1"/>
    <col min="10510" max="10511" width="4.140625" style="9" customWidth="1"/>
    <col min="10512" max="10512" width="2.28515625" style="9" customWidth="1"/>
    <col min="10513" max="10513" width="13.85546875" style="9" customWidth="1"/>
    <col min="10514" max="10514" width="13.28515625" style="9" customWidth="1"/>
    <col min="10515" max="10515" width="11.85546875" style="9" customWidth="1"/>
    <col min="10516" max="10516" width="13.140625" style="9" customWidth="1"/>
    <col min="10517" max="10517" width="0.7109375" style="9" customWidth="1"/>
    <col min="10518" max="10518" width="0" style="9" hidden="1" customWidth="1"/>
    <col min="10519" max="10752" width="8.85546875" style="9"/>
    <col min="10753" max="10753" width="3.5703125" style="9" customWidth="1"/>
    <col min="10754" max="10754" width="0" style="9" hidden="1" customWidth="1"/>
    <col min="10755" max="10756" width="4.140625" style="9" customWidth="1"/>
    <col min="10757" max="10757" width="2.28515625" style="9" customWidth="1"/>
    <col min="10758" max="10760" width="0" style="9" hidden="1" customWidth="1"/>
    <col min="10761" max="10762" width="4.140625" style="9" customWidth="1"/>
    <col min="10763" max="10763" width="2.85546875" style="9" customWidth="1"/>
    <col min="10764" max="10764" width="0" style="9" hidden="1" customWidth="1"/>
    <col min="10765" max="10765" width="4" style="9" customWidth="1"/>
    <col min="10766" max="10767" width="4.140625" style="9" customWidth="1"/>
    <col min="10768" max="10768" width="2.28515625" style="9" customWidth="1"/>
    <col min="10769" max="10769" width="13.85546875" style="9" customWidth="1"/>
    <col min="10770" max="10770" width="13.28515625" style="9" customWidth="1"/>
    <col min="10771" max="10771" width="11.85546875" style="9" customWidth="1"/>
    <col min="10772" max="10772" width="13.140625" style="9" customWidth="1"/>
    <col min="10773" max="10773" width="0.7109375" style="9" customWidth="1"/>
    <col min="10774" max="10774" width="0" style="9" hidden="1" customWidth="1"/>
    <col min="10775" max="11008" width="8.85546875" style="9"/>
    <col min="11009" max="11009" width="3.5703125" style="9" customWidth="1"/>
    <col min="11010" max="11010" width="0" style="9" hidden="1" customWidth="1"/>
    <col min="11011" max="11012" width="4.140625" style="9" customWidth="1"/>
    <col min="11013" max="11013" width="2.28515625" style="9" customWidth="1"/>
    <col min="11014" max="11016" width="0" style="9" hidden="1" customWidth="1"/>
    <col min="11017" max="11018" width="4.140625" style="9" customWidth="1"/>
    <col min="11019" max="11019" width="2.85546875" style="9" customWidth="1"/>
    <col min="11020" max="11020" width="0" style="9" hidden="1" customWidth="1"/>
    <col min="11021" max="11021" width="4" style="9" customWidth="1"/>
    <col min="11022" max="11023" width="4.140625" style="9" customWidth="1"/>
    <col min="11024" max="11024" width="2.28515625" style="9" customWidth="1"/>
    <col min="11025" max="11025" width="13.85546875" style="9" customWidth="1"/>
    <col min="11026" max="11026" width="13.28515625" style="9" customWidth="1"/>
    <col min="11027" max="11027" width="11.85546875" style="9" customWidth="1"/>
    <col min="11028" max="11028" width="13.140625" style="9" customWidth="1"/>
    <col min="11029" max="11029" width="0.7109375" style="9" customWidth="1"/>
    <col min="11030" max="11030" width="0" style="9" hidden="1" customWidth="1"/>
    <col min="11031" max="11264" width="8.85546875" style="9"/>
    <col min="11265" max="11265" width="3.5703125" style="9" customWidth="1"/>
    <col min="11266" max="11266" width="0" style="9" hidden="1" customWidth="1"/>
    <col min="11267" max="11268" width="4.140625" style="9" customWidth="1"/>
    <col min="11269" max="11269" width="2.28515625" style="9" customWidth="1"/>
    <col min="11270" max="11272" width="0" style="9" hidden="1" customWidth="1"/>
    <col min="11273" max="11274" width="4.140625" style="9" customWidth="1"/>
    <col min="11275" max="11275" width="2.85546875" style="9" customWidth="1"/>
    <col min="11276" max="11276" width="0" style="9" hidden="1" customWidth="1"/>
    <col min="11277" max="11277" width="4" style="9" customWidth="1"/>
    <col min="11278" max="11279" width="4.140625" style="9" customWidth="1"/>
    <col min="11280" max="11280" width="2.28515625" style="9" customWidth="1"/>
    <col min="11281" max="11281" width="13.85546875" style="9" customWidth="1"/>
    <col min="11282" max="11282" width="13.28515625" style="9" customWidth="1"/>
    <col min="11283" max="11283" width="11.85546875" style="9" customWidth="1"/>
    <col min="11284" max="11284" width="13.140625" style="9" customWidth="1"/>
    <col min="11285" max="11285" width="0.7109375" style="9" customWidth="1"/>
    <col min="11286" max="11286" width="0" style="9" hidden="1" customWidth="1"/>
    <col min="11287" max="11520" width="8.85546875" style="9"/>
    <col min="11521" max="11521" width="3.5703125" style="9" customWidth="1"/>
    <col min="11522" max="11522" width="0" style="9" hidden="1" customWidth="1"/>
    <col min="11523" max="11524" width="4.140625" style="9" customWidth="1"/>
    <col min="11525" max="11525" width="2.28515625" style="9" customWidth="1"/>
    <col min="11526" max="11528" width="0" style="9" hidden="1" customWidth="1"/>
    <col min="11529" max="11530" width="4.140625" style="9" customWidth="1"/>
    <col min="11531" max="11531" width="2.85546875" style="9" customWidth="1"/>
    <col min="11532" max="11532" width="0" style="9" hidden="1" customWidth="1"/>
    <col min="11533" max="11533" width="4" style="9" customWidth="1"/>
    <col min="11534" max="11535" width="4.140625" style="9" customWidth="1"/>
    <col min="11536" max="11536" width="2.28515625" style="9" customWidth="1"/>
    <col min="11537" max="11537" width="13.85546875" style="9" customWidth="1"/>
    <col min="11538" max="11538" width="13.28515625" style="9" customWidth="1"/>
    <col min="11539" max="11539" width="11.85546875" style="9" customWidth="1"/>
    <col min="11540" max="11540" width="13.140625" style="9" customWidth="1"/>
    <col min="11541" max="11541" width="0.7109375" style="9" customWidth="1"/>
    <col min="11542" max="11542" width="0" style="9" hidden="1" customWidth="1"/>
    <col min="11543" max="11776" width="8.85546875" style="9"/>
    <col min="11777" max="11777" width="3.5703125" style="9" customWidth="1"/>
    <col min="11778" max="11778" width="0" style="9" hidden="1" customWidth="1"/>
    <col min="11779" max="11780" width="4.140625" style="9" customWidth="1"/>
    <col min="11781" max="11781" width="2.28515625" style="9" customWidth="1"/>
    <col min="11782" max="11784" width="0" style="9" hidden="1" customWidth="1"/>
    <col min="11785" max="11786" width="4.140625" style="9" customWidth="1"/>
    <col min="11787" max="11787" width="2.85546875" style="9" customWidth="1"/>
    <col min="11788" max="11788" width="0" style="9" hidden="1" customWidth="1"/>
    <col min="11789" max="11789" width="4" style="9" customWidth="1"/>
    <col min="11790" max="11791" width="4.140625" style="9" customWidth="1"/>
    <col min="11792" max="11792" width="2.28515625" style="9" customWidth="1"/>
    <col min="11793" max="11793" width="13.85546875" style="9" customWidth="1"/>
    <col min="11794" max="11794" width="13.28515625" style="9" customWidth="1"/>
    <col min="11795" max="11795" width="11.85546875" style="9" customWidth="1"/>
    <col min="11796" max="11796" width="13.140625" style="9" customWidth="1"/>
    <col min="11797" max="11797" width="0.7109375" style="9" customWidth="1"/>
    <col min="11798" max="11798" width="0" style="9" hidden="1" customWidth="1"/>
    <col min="11799" max="12032" width="8.85546875" style="9"/>
    <col min="12033" max="12033" width="3.5703125" style="9" customWidth="1"/>
    <col min="12034" max="12034" width="0" style="9" hidden="1" customWidth="1"/>
    <col min="12035" max="12036" width="4.140625" style="9" customWidth="1"/>
    <col min="12037" max="12037" width="2.28515625" style="9" customWidth="1"/>
    <col min="12038" max="12040" width="0" style="9" hidden="1" customWidth="1"/>
    <col min="12041" max="12042" width="4.140625" style="9" customWidth="1"/>
    <col min="12043" max="12043" width="2.85546875" style="9" customWidth="1"/>
    <col min="12044" max="12044" width="0" style="9" hidden="1" customWidth="1"/>
    <col min="12045" max="12045" width="4" style="9" customWidth="1"/>
    <col min="12046" max="12047" width="4.140625" style="9" customWidth="1"/>
    <col min="12048" max="12048" width="2.28515625" style="9" customWidth="1"/>
    <col min="12049" max="12049" width="13.85546875" style="9" customWidth="1"/>
    <col min="12050" max="12050" width="13.28515625" style="9" customWidth="1"/>
    <col min="12051" max="12051" width="11.85546875" style="9" customWidth="1"/>
    <col min="12052" max="12052" width="13.140625" style="9" customWidth="1"/>
    <col min="12053" max="12053" width="0.7109375" style="9" customWidth="1"/>
    <col min="12054" max="12054" width="0" style="9" hidden="1" customWidth="1"/>
    <col min="12055" max="12288" width="8.85546875" style="9"/>
    <col min="12289" max="12289" width="3.5703125" style="9" customWidth="1"/>
    <col min="12290" max="12290" width="0" style="9" hidden="1" customWidth="1"/>
    <col min="12291" max="12292" width="4.140625" style="9" customWidth="1"/>
    <col min="12293" max="12293" width="2.28515625" style="9" customWidth="1"/>
    <col min="12294" max="12296" width="0" style="9" hidden="1" customWidth="1"/>
    <col min="12297" max="12298" width="4.140625" style="9" customWidth="1"/>
    <col min="12299" max="12299" width="2.85546875" style="9" customWidth="1"/>
    <col min="12300" max="12300" width="0" style="9" hidden="1" customWidth="1"/>
    <col min="12301" max="12301" width="4" style="9" customWidth="1"/>
    <col min="12302" max="12303" width="4.140625" style="9" customWidth="1"/>
    <col min="12304" max="12304" width="2.28515625" style="9" customWidth="1"/>
    <col min="12305" max="12305" width="13.85546875" style="9" customWidth="1"/>
    <col min="12306" max="12306" width="13.28515625" style="9" customWidth="1"/>
    <col min="12307" max="12307" width="11.85546875" style="9" customWidth="1"/>
    <col min="12308" max="12308" width="13.140625" style="9" customWidth="1"/>
    <col min="12309" max="12309" width="0.7109375" style="9" customWidth="1"/>
    <col min="12310" max="12310" width="0" style="9" hidden="1" customWidth="1"/>
    <col min="12311" max="12544" width="8.85546875" style="9"/>
    <col min="12545" max="12545" width="3.5703125" style="9" customWidth="1"/>
    <col min="12546" max="12546" width="0" style="9" hidden="1" customWidth="1"/>
    <col min="12547" max="12548" width="4.140625" style="9" customWidth="1"/>
    <col min="12549" max="12549" width="2.28515625" style="9" customWidth="1"/>
    <col min="12550" max="12552" width="0" style="9" hidden="1" customWidth="1"/>
    <col min="12553" max="12554" width="4.140625" style="9" customWidth="1"/>
    <col min="12555" max="12555" width="2.85546875" style="9" customWidth="1"/>
    <col min="12556" max="12556" width="0" style="9" hidden="1" customWidth="1"/>
    <col min="12557" max="12557" width="4" style="9" customWidth="1"/>
    <col min="12558" max="12559" width="4.140625" style="9" customWidth="1"/>
    <col min="12560" max="12560" width="2.28515625" style="9" customWidth="1"/>
    <col min="12561" max="12561" width="13.85546875" style="9" customWidth="1"/>
    <col min="12562" max="12562" width="13.28515625" style="9" customWidth="1"/>
    <col min="12563" max="12563" width="11.85546875" style="9" customWidth="1"/>
    <col min="12564" max="12564" width="13.140625" style="9" customWidth="1"/>
    <col min="12565" max="12565" width="0.7109375" style="9" customWidth="1"/>
    <col min="12566" max="12566" width="0" style="9" hidden="1" customWidth="1"/>
    <col min="12567" max="12800" width="8.85546875" style="9"/>
    <col min="12801" max="12801" width="3.5703125" style="9" customWidth="1"/>
    <col min="12802" max="12802" width="0" style="9" hidden="1" customWidth="1"/>
    <col min="12803" max="12804" width="4.140625" style="9" customWidth="1"/>
    <col min="12805" max="12805" width="2.28515625" style="9" customWidth="1"/>
    <col min="12806" max="12808" width="0" style="9" hidden="1" customWidth="1"/>
    <col min="12809" max="12810" width="4.140625" style="9" customWidth="1"/>
    <col min="12811" max="12811" width="2.85546875" style="9" customWidth="1"/>
    <col min="12812" max="12812" width="0" style="9" hidden="1" customWidth="1"/>
    <col min="12813" max="12813" width="4" style="9" customWidth="1"/>
    <col min="12814" max="12815" width="4.140625" style="9" customWidth="1"/>
    <col min="12816" max="12816" width="2.28515625" style="9" customWidth="1"/>
    <col min="12817" max="12817" width="13.85546875" style="9" customWidth="1"/>
    <col min="12818" max="12818" width="13.28515625" style="9" customWidth="1"/>
    <col min="12819" max="12819" width="11.85546875" style="9" customWidth="1"/>
    <col min="12820" max="12820" width="13.140625" style="9" customWidth="1"/>
    <col min="12821" max="12821" width="0.7109375" style="9" customWidth="1"/>
    <col min="12822" max="12822" width="0" style="9" hidden="1" customWidth="1"/>
    <col min="12823" max="13056" width="8.85546875" style="9"/>
    <col min="13057" max="13057" width="3.5703125" style="9" customWidth="1"/>
    <col min="13058" max="13058" width="0" style="9" hidden="1" customWidth="1"/>
    <col min="13059" max="13060" width="4.140625" style="9" customWidth="1"/>
    <col min="13061" max="13061" width="2.28515625" style="9" customWidth="1"/>
    <col min="13062" max="13064" width="0" style="9" hidden="1" customWidth="1"/>
    <col min="13065" max="13066" width="4.140625" style="9" customWidth="1"/>
    <col min="13067" max="13067" width="2.85546875" style="9" customWidth="1"/>
    <col min="13068" max="13068" width="0" style="9" hidden="1" customWidth="1"/>
    <col min="13069" max="13069" width="4" style="9" customWidth="1"/>
    <col min="13070" max="13071" width="4.140625" style="9" customWidth="1"/>
    <col min="13072" max="13072" width="2.28515625" style="9" customWidth="1"/>
    <col min="13073" max="13073" width="13.85546875" style="9" customWidth="1"/>
    <col min="13074" max="13074" width="13.28515625" style="9" customWidth="1"/>
    <col min="13075" max="13075" width="11.85546875" style="9" customWidth="1"/>
    <col min="13076" max="13076" width="13.140625" style="9" customWidth="1"/>
    <col min="13077" max="13077" width="0.7109375" style="9" customWidth="1"/>
    <col min="13078" max="13078" width="0" style="9" hidden="1" customWidth="1"/>
    <col min="13079" max="13312" width="8.85546875" style="9"/>
    <col min="13313" max="13313" width="3.5703125" style="9" customWidth="1"/>
    <col min="13314" max="13314" width="0" style="9" hidden="1" customWidth="1"/>
    <col min="13315" max="13316" width="4.140625" style="9" customWidth="1"/>
    <col min="13317" max="13317" width="2.28515625" style="9" customWidth="1"/>
    <col min="13318" max="13320" width="0" style="9" hidden="1" customWidth="1"/>
    <col min="13321" max="13322" width="4.140625" style="9" customWidth="1"/>
    <col min="13323" max="13323" width="2.85546875" style="9" customWidth="1"/>
    <col min="13324" max="13324" width="0" style="9" hidden="1" customWidth="1"/>
    <col min="13325" max="13325" width="4" style="9" customWidth="1"/>
    <col min="13326" max="13327" width="4.140625" style="9" customWidth="1"/>
    <col min="13328" max="13328" width="2.28515625" style="9" customWidth="1"/>
    <col min="13329" max="13329" width="13.85546875" style="9" customWidth="1"/>
    <col min="13330" max="13330" width="13.28515625" style="9" customWidth="1"/>
    <col min="13331" max="13331" width="11.85546875" style="9" customWidth="1"/>
    <col min="13332" max="13332" width="13.140625" style="9" customWidth="1"/>
    <col min="13333" max="13333" width="0.7109375" style="9" customWidth="1"/>
    <col min="13334" max="13334" width="0" style="9" hidden="1" customWidth="1"/>
    <col min="13335" max="13568" width="8.85546875" style="9"/>
    <col min="13569" max="13569" width="3.5703125" style="9" customWidth="1"/>
    <col min="13570" max="13570" width="0" style="9" hidden="1" customWidth="1"/>
    <col min="13571" max="13572" width="4.140625" style="9" customWidth="1"/>
    <col min="13573" max="13573" width="2.28515625" style="9" customWidth="1"/>
    <col min="13574" max="13576" width="0" style="9" hidden="1" customWidth="1"/>
    <col min="13577" max="13578" width="4.140625" style="9" customWidth="1"/>
    <col min="13579" max="13579" width="2.85546875" style="9" customWidth="1"/>
    <col min="13580" max="13580" width="0" style="9" hidden="1" customWidth="1"/>
    <col min="13581" max="13581" width="4" style="9" customWidth="1"/>
    <col min="13582" max="13583" width="4.140625" style="9" customWidth="1"/>
    <col min="13584" max="13584" width="2.28515625" style="9" customWidth="1"/>
    <col min="13585" max="13585" width="13.85546875" style="9" customWidth="1"/>
    <col min="13586" max="13586" width="13.28515625" style="9" customWidth="1"/>
    <col min="13587" max="13587" width="11.85546875" style="9" customWidth="1"/>
    <col min="13588" max="13588" width="13.140625" style="9" customWidth="1"/>
    <col min="13589" max="13589" width="0.7109375" style="9" customWidth="1"/>
    <col min="13590" max="13590" width="0" style="9" hidden="1" customWidth="1"/>
    <col min="13591" max="13824" width="8.85546875" style="9"/>
    <col min="13825" max="13825" width="3.5703125" style="9" customWidth="1"/>
    <col min="13826" max="13826" width="0" style="9" hidden="1" customWidth="1"/>
    <col min="13827" max="13828" width="4.140625" style="9" customWidth="1"/>
    <col min="13829" max="13829" width="2.28515625" style="9" customWidth="1"/>
    <col min="13830" max="13832" width="0" style="9" hidden="1" customWidth="1"/>
    <col min="13833" max="13834" width="4.140625" style="9" customWidth="1"/>
    <col min="13835" max="13835" width="2.85546875" style="9" customWidth="1"/>
    <col min="13836" max="13836" width="0" style="9" hidden="1" customWidth="1"/>
    <col min="13837" max="13837" width="4" style="9" customWidth="1"/>
    <col min="13838" max="13839" width="4.140625" style="9" customWidth="1"/>
    <col min="13840" max="13840" width="2.28515625" style="9" customWidth="1"/>
    <col min="13841" max="13841" width="13.85546875" style="9" customWidth="1"/>
    <col min="13842" max="13842" width="13.28515625" style="9" customWidth="1"/>
    <col min="13843" max="13843" width="11.85546875" style="9" customWidth="1"/>
    <col min="13844" max="13844" width="13.140625" style="9" customWidth="1"/>
    <col min="13845" max="13845" width="0.7109375" style="9" customWidth="1"/>
    <col min="13846" max="13846" width="0" style="9" hidden="1" customWidth="1"/>
    <col min="13847" max="14080" width="8.85546875" style="9"/>
    <col min="14081" max="14081" width="3.5703125" style="9" customWidth="1"/>
    <col min="14082" max="14082" width="0" style="9" hidden="1" customWidth="1"/>
    <col min="14083" max="14084" width="4.140625" style="9" customWidth="1"/>
    <col min="14085" max="14085" width="2.28515625" style="9" customWidth="1"/>
    <col min="14086" max="14088" width="0" style="9" hidden="1" customWidth="1"/>
    <col min="14089" max="14090" width="4.140625" style="9" customWidth="1"/>
    <col min="14091" max="14091" width="2.85546875" style="9" customWidth="1"/>
    <col min="14092" max="14092" width="0" style="9" hidden="1" customWidth="1"/>
    <col min="14093" max="14093" width="4" style="9" customWidth="1"/>
    <col min="14094" max="14095" width="4.140625" style="9" customWidth="1"/>
    <col min="14096" max="14096" width="2.28515625" style="9" customWidth="1"/>
    <col min="14097" max="14097" width="13.85546875" style="9" customWidth="1"/>
    <col min="14098" max="14098" width="13.28515625" style="9" customWidth="1"/>
    <col min="14099" max="14099" width="11.85546875" style="9" customWidth="1"/>
    <col min="14100" max="14100" width="13.140625" style="9" customWidth="1"/>
    <col min="14101" max="14101" width="0.7109375" style="9" customWidth="1"/>
    <col min="14102" max="14102" width="0" style="9" hidden="1" customWidth="1"/>
    <col min="14103" max="14336" width="8.85546875" style="9"/>
    <col min="14337" max="14337" width="3.5703125" style="9" customWidth="1"/>
    <col min="14338" max="14338" width="0" style="9" hidden="1" customWidth="1"/>
    <col min="14339" max="14340" width="4.140625" style="9" customWidth="1"/>
    <col min="14341" max="14341" width="2.28515625" style="9" customWidth="1"/>
    <col min="14342" max="14344" width="0" style="9" hidden="1" customWidth="1"/>
    <col min="14345" max="14346" width="4.140625" style="9" customWidth="1"/>
    <col min="14347" max="14347" width="2.85546875" style="9" customWidth="1"/>
    <col min="14348" max="14348" width="0" style="9" hidden="1" customWidth="1"/>
    <col min="14349" max="14349" width="4" style="9" customWidth="1"/>
    <col min="14350" max="14351" width="4.140625" style="9" customWidth="1"/>
    <col min="14352" max="14352" width="2.28515625" style="9" customWidth="1"/>
    <col min="14353" max="14353" width="13.85546875" style="9" customWidth="1"/>
    <col min="14354" max="14354" width="13.28515625" style="9" customWidth="1"/>
    <col min="14355" max="14355" width="11.85546875" style="9" customWidth="1"/>
    <col min="14356" max="14356" width="13.140625" style="9" customWidth="1"/>
    <col min="14357" max="14357" width="0.7109375" style="9" customWidth="1"/>
    <col min="14358" max="14358" width="0" style="9" hidden="1" customWidth="1"/>
    <col min="14359" max="14592" width="8.85546875" style="9"/>
    <col min="14593" max="14593" width="3.5703125" style="9" customWidth="1"/>
    <col min="14594" max="14594" width="0" style="9" hidden="1" customWidth="1"/>
    <col min="14595" max="14596" width="4.140625" style="9" customWidth="1"/>
    <col min="14597" max="14597" width="2.28515625" style="9" customWidth="1"/>
    <col min="14598" max="14600" width="0" style="9" hidden="1" customWidth="1"/>
    <col min="14601" max="14602" width="4.140625" style="9" customWidth="1"/>
    <col min="14603" max="14603" width="2.85546875" style="9" customWidth="1"/>
    <col min="14604" max="14604" width="0" style="9" hidden="1" customWidth="1"/>
    <col min="14605" max="14605" width="4" style="9" customWidth="1"/>
    <col min="14606" max="14607" width="4.140625" style="9" customWidth="1"/>
    <col min="14608" max="14608" width="2.28515625" style="9" customWidth="1"/>
    <col min="14609" max="14609" width="13.85546875" style="9" customWidth="1"/>
    <col min="14610" max="14610" width="13.28515625" style="9" customWidth="1"/>
    <col min="14611" max="14611" width="11.85546875" style="9" customWidth="1"/>
    <col min="14612" max="14612" width="13.140625" style="9" customWidth="1"/>
    <col min="14613" max="14613" width="0.7109375" style="9" customWidth="1"/>
    <col min="14614" max="14614" width="0" style="9" hidden="1" customWidth="1"/>
    <col min="14615" max="14848" width="8.85546875" style="9"/>
    <col min="14849" max="14849" width="3.5703125" style="9" customWidth="1"/>
    <col min="14850" max="14850" width="0" style="9" hidden="1" customWidth="1"/>
    <col min="14851" max="14852" width="4.140625" style="9" customWidth="1"/>
    <col min="14853" max="14853" width="2.28515625" style="9" customWidth="1"/>
    <col min="14854" max="14856" width="0" style="9" hidden="1" customWidth="1"/>
    <col min="14857" max="14858" width="4.140625" style="9" customWidth="1"/>
    <col min="14859" max="14859" width="2.85546875" style="9" customWidth="1"/>
    <col min="14860" max="14860" width="0" style="9" hidden="1" customWidth="1"/>
    <col min="14861" max="14861" width="4" style="9" customWidth="1"/>
    <col min="14862" max="14863" width="4.140625" style="9" customWidth="1"/>
    <col min="14864" max="14864" width="2.28515625" style="9" customWidth="1"/>
    <col min="14865" max="14865" width="13.85546875" style="9" customWidth="1"/>
    <col min="14866" max="14866" width="13.28515625" style="9" customWidth="1"/>
    <col min="14867" max="14867" width="11.85546875" style="9" customWidth="1"/>
    <col min="14868" max="14868" width="13.140625" style="9" customWidth="1"/>
    <col min="14869" max="14869" width="0.7109375" style="9" customWidth="1"/>
    <col min="14870" max="14870" width="0" style="9" hidden="1" customWidth="1"/>
    <col min="14871" max="15104" width="8.85546875" style="9"/>
    <col min="15105" max="15105" width="3.5703125" style="9" customWidth="1"/>
    <col min="15106" max="15106" width="0" style="9" hidden="1" customWidth="1"/>
    <col min="15107" max="15108" width="4.140625" style="9" customWidth="1"/>
    <col min="15109" max="15109" width="2.28515625" style="9" customWidth="1"/>
    <col min="15110" max="15112" width="0" style="9" hidden="1" customWidth="1"/>
    <col min="15113" max="15114" width="4.140625" style="9" customWidth="1"/>
    <col min="15115" max="15115" width="2.85546875" style="9" customWidth="1"/>
    <col min="15116" max="15116" width="0" style="9" hidden="1" customWidth="1"/>
    <col min="15117" max="15117" width="4" style="9" customWidth="1"/>
    <col min="15118" max="15119" width="4.140625" style="9" customWidth="1"/>
    <col min="15120" max="15120" width="2.28515625" style="9" customWidth="1"/>
    <col min="15121" max="15121" width="13.85546875" style="9" customWidth="1"/>
    <col min="15122" max="15122" width="13.28515625" style="9" customWidth="1"/>
    <col min="15123" max="15123" width="11.85546875" style="9" customWidth="1"/>
    <col min="15124" max="15124" width="13.140625" style="9" customWidth="1"/>
    <col min="15125" max="15125" width="0.7109375" style="9" customWidth="1"/>
    <col min="15126" max="15126" width="0" style="9" hidden="1" customWidth="1"/>
    <col min="15127" max="15360" width="8.85546875" style="9"/>
    <col min="15361" max="15361" width="3.5703125" style="9" customWidth="1"/>
    <col min="15362" max="15362" width="0" style="9" hidden="1" customWidth="1"/>
    <col min="15363" max="15364" width="4.140625" style="9" customWidth="1"/>
    <col min="15365" max="15365" width="2.28515625" style="9" customWidth="1"/>
    <col min="15366" max="15368" width="0" style="9" hidden="1" customWidth="1"/>
    <col min="15369" max="15370" width="4.140625" style="9" customWidth="1"/>
    <col min="15371" max="15371" width="2.85546875" style="9" customWidth="1"/>
    <col min="15372" max="15372" width="0" style="9" hidden="1" customWidth="1"/>
    <col min="15373" max="15373" width="4" style="9" customWidth="1"/>
    <col min="15374" max="15375" width="4.140625" style="9" customWidth="1"/>
    <col min="15376" max="15376" width="2.28515625" style="9" customWidth="1"/>
    <col min="15377" max="15377" width="13.85546875" style="9" customWidth="1"/>
    <col min="15378" max="15378" width="13.28515625" style="9" customWidth="1"/>
    <col min="15379" max="15379" width="11.85546875" style="9" customWidth="1"/>
    <col min="15380" max="15380" width="13.140625" style="9" customWidth="1"/>
    <col min="15381" max="15381" width="0.7109375" style="9" customWidth="1"/>
    <col min="15382" max="15382" width="0" style="9" hidden="1" customWidth="1"/>
    <col min="15383" max="15616" width="8.85546875" style="9"/>
    <col min="15617" max="15617" width="3.5703125" style="9" customWidth="1"/>
    <col min="15618" max="15618" width="0" style="9" hidden="1" customWidth="1"/>
    <col min="15619" max="15620" width="4.140625" style="9" customWidth="1"/>
    <col min="15621" max="15621" width="2.28515625" style="9" customWidth="1"/>
    <col min="15622" max="15624" width="0" style="9" hidden="1" customWidth="1"/>
    <col min="15625" max="15626" width="4.140625" style="9" customWidth="1"/>
    <col min="15627" max="15627" width="2.85546875" style="9" customWidth="1"/>
    <col min="15628" max="15628" width="0" style="9" hidden="1" customWidth="1"/>
    <col min="15629" max="15629" width="4" style="9" customWidth="1"/>
    <col min="15630" max="15631" width="4.140625" style="9" customWidth="1"/>
    <col min="15632" max="15632" width="2.28515625" style="9" customWidth="1"/>
    <col min="15633" max="15633" width="13.85546875" style="9" customWidth="1"/>
    <col min="15634" max="15634" width="13.28515625" style="9" customWidth="1"/>
    <col min="15635" max="15635" width="11.85546875" style="9" customWidth="1"/>
    <col min="15636" max="15636" width="13.140625" style="9" customWidth="1"/>
    <col min="15637" max="15637" width="0.7109375" style="9" customWidth="1"/>
    <col min="15638" max="15638" width="0" style="9" hidden="1" customWidth="1"/>
    <col min="15639" max="15872" width="8.85546875" style="9"/>
    <col min="15873" max="15873" width="3.5703125" style="9" customWidth="1"/>
    <col min="15874" max="15874" width="0" style="9" hidden="1" customWidth="1"/>
    <col min="15875" max="15876" width="4.140625" style="9" customWidth="1"/>
    <col min="15877" max="15877" width="2.28515625" style="9" customWidth="1"/>
    <col min="15878" max="15880" width="0" style="9" hidden="1" customWidth="1"/>
    <col min="15881" max="15882" width="4.140625" style="9" customWidth="1"/>
    <col min="15883" max="15883" width="2.85546875" style="9" customWidth="1"/>
    <col min="15884" max="15884" width="0" style="9" hidden="1" customWidth="1"/>
    <col min="15885" max="15885" width="4" style="9" customWidth="1"/>
    <col min="15886" max="15887" width="4.140625" style="9" customWidth="1"/>
    <col min="15888" max="15888" width="2.28515625" style="9" customWidth="1"/>
    <col min="15889" max="15889" width="13.85546875" style="9" customWidth="1"/>
    <col min="15890" max="15890" width="13.28515625" style="9" customWidth="1"/>
    <col min="15891" max="15891" width="11.85546875" style="9" customWidth="1"/>
    <col min="15892" max="15892" width="13.140625" style="9" customWidth="1"/>
    <col min="15893" max="15893" width="0.7109375" style="9" customWidth="1"/>
    <col min="15894" max="15894" width="0" style="9" hidden="1" customWidth="1"/>
    <col min="15895" max="16128" width="8.85546875" style="9"/>
    <col min="16129" max="16129" width="3.5703125" style="9" customWidth="1"/>
    <col min="16130" max="16130" width="0" style="9" hidden="1" customWidth="1"/>
    <col min="16131" max="16132" width="4.140625" style="9" customWidth="1"/>
    <col min="16133" max="16133" width="2.28515625" style="9" customWidth="1"/>
    <col min="16134" max="16136" width="0" style="9" hidden="1" customWidth="1"/>
    <col min="16137" max="16138" width="4.140625" style="9" customWidth="1"/>
    <col min="16139" max="16139" width="2.85546875" style="9" customWidth="1"/>
    <col min="16140" max="16140" width="0" style="9" hidden="1" customWidth="1"/>
    <col min="16141" max="16141" width="4" style="9" customWidth="1"/>
    <col min="16142" max="16143" width="4.140625" style="9" customWidth="1"/>
    <col min="16144" max="16144" width="2.28515625" style="9" customWidth="1"/>
    <col min="16145" max="16145" width="13.85546875" style="9" customWidth="1"/>
    <col min="16146" max="16146" width="13.28515625" style="9" customWidth="1"/>
    <col min="16147" max="16147" width="11.85546875" style="9" customWidth="1"/>
    <col min="16148" max="16148" width="13.140625" style="9" customWidth="1"/>
    <col min="16149" max="16149" width="0.7109375" style="9" customWidth="1"/>
    <col min="16150" max="16150" width="0" style="9" hidden="1" customWidth="1"/>
    <col min="16151" max="16384" width="8.85546875" style="9"/>
  </cols>
  <sheetData>
    <row r="1" spans="1:8" ht="15.75">
      <c r="A1" s="1" t="s">
        <v>1</v>
      </c>
      <c r="B1" s="1"/>
      <c r="C1" s="569" t="str">
        <f>Деклар!G11</f>
        <v>Товарищество с ограниченной ответственностью "ПОМОЩНИЦА"</v>
      </c>
      <c r="D1" s="569"/>
      <c r="E1" s="569"/>
      <c r="F1" s="569"/>
      <c r="G1" s="569"/>
    </row>
    <row r="2" spans="1:8" ht="15.75">
      <c r="A2" s="13" t="s">
        <v>66</v>
      </c>
      <c r="B2" s="574" t="str">
        <f>Деклар!D7</f>
        <v>О60400005234</v>
      </c>
      <c r="C2" s="575"/>
      <c r="D2" s="15"/>
      <c r="E2" s="576"/>
      <c r="F2" s="576"/>
    </row>
    <row r="3" spans="1:8" ht="15.75">
      <c r="A3" s="13" t="s">
        <v>90</v>
      </c>
      <c r="B3" s="108"/>
      <c r="C3" s="316">
        <f>Деклар!P9</f>
        <v>1</v>
      </c>
      <c r="D3" s="109" t="s">
        <v>34</v>
      </c>
      <c r="E3" s="342">
        <f>Деклар!U9</f>
        <v>2023</v>
      </c>
      <c r="F3" s="12"/>
    </row>
    <row r="4" spans="1:8" ht="14.25">
      <c r="A4" s="13"/>
      <c r="B4" s="14"/>
      <c r="C4" s="14"/>
      <c r="D4" s="14"/>
      <c r="E4" s="12"/>
      <c r="F4" s="12"/>
    </row>
    <row r="5" spans="1:8" ht="15.75">
      <c r="A5" s="577" t="s">
        <v>14</v>
      </c>
      <c r="B5" s="577"/>
      <c r="C5" s="577"/>
      <c r="D5" s="577"/>
      <c r="E5" s="577"/>
      <c r="F5" s="577"/>
      <c r="G5" s="577"/>
      <c r="H5" s="577"/>
    </row>
    <row r="6" spans="1:8">
      <c r="A6" s="578" t="s">
        <v>277</v>
      </c>
      <c r="B6" s="578"/>
      <c r="C6" s="578"/>
      <c r="D6" s="578"/>
      <c r="E6" s="578"/>
      <c r="F6" s="578"/>
      <c r="G6" s="578"/>
      <c r="H6" s="578"/>
    </row>
    <row r="7" spans="1:8" ht="16.5" thickBot="1">
      <c r="A7" s="580"/>
      <c r="B7" s="581"/>
      <c r="C7" s="581"/>
      <c r="D7" s="581"/>
      <c r="E7" s="581"/>
      <c r="F7" s="581"/>
      <c r="G7" s="581"/>
      <c r="H7" s="581"/>
    </row>
    <row r="8" spans="1:8" ht="16.149999999999999" customHeight="1" thickBot="1">
      <c r="A8" s="588" t="s">
        <v>24</v>
      </c>
      <c r="B8" s="582" t="s">
        <v>91</v>
      </c>
      <c r="C8" s="583"/>
      <c r="D8" s="583"/>
      <c r="E8" s="584"/>
      <c r="F8" s="570" t="s">
        <v>15</v>
      </c>
      <c r="G8" s="572" t="s">
        <v>92</v>
      </c>
      <c r="H8" s="573"/>
    </row>
    <row r="9" spans="1:8" ht="15" customHeight="1" thickBot="1">
      <c r="A9" s="589"/>
      <c r="B9" s="585"/>
      <c r="C9" s="586"/>
      <c r="D9" s="586"/>
      <c r="E9" s="587"/>
      <c r="F9" s="571"/>
      <c r="G9" s="110">
        <v>0.04</v>
      </c>
      <c r="H9" s="111">
        <v>0.08</v>
      </c>
    </row>
    <row r="10" spans="1:8" ht="13.5" thickBot="1">
      <c r="A10" s="16">
        <v>1</v>
      </c>
      <c r="B10" s="579">
        <v>2</v>
      </c>
      <c r="C10" s="579"/>
      <c r="D10" s="579"/>
      <c r="E10" s="579"/>
      <c r="F10" s="17">
        <v>3</v>
      </c>
      <c r="G10" s="17">
        <v>4</v>
      </c>
      <c r="H10" s="18">
        <v>5</v>
      </c>
    </row>
    <row r="11" spans="1:8" ht="24">
      <c r="A11" s="22">
        <v>1</v>
      </c>
      <c r="B11" s="566" t="s">
        <v>238</v>
      </c>
      <c r="C11" s="567"/>
      <c r="D11" s="567"/>
      <c r="E11" s="568"/>
      <c r="F11" s="20" t="s">
        <v>234</v>
      </c>
      <c r="G11" s="303">
        <v>1265483</v>
      </c>
      <c r="H11" s="303"/>
    </row>
    <row r="12" spans="1:8" ht="24">
      <c r="A12" s="22">
        <v>2</v>
      </c>
      <c r="B12" s="566" t="s">
        <v>235</v>
      </c>
      <c r="C12" s="567"/>
      <c r="D12" s="567"/>
      <c r="E12" s="568"/>
      <c r="F12" s="20" t="s">
        <v>236</v>
      </c>
      <c r="G12" s="303"/>
      <c r="H12" s="303">
        <v>2142249</v>
      </c>
    </row>
    <row r="13" spans="1:8" ht="15">
      <c r="A13" s="23">
        <v>3</v>
      </c>
      <c r="B13" s="566" t="s">
        <v>237</v>
      </c>
      <c r="C13" s="567"/>
      <c r="D13" s="567"/>
      <c r="E13" s="568"/>
      <c r="F13" s="20" t="s">
        <v>239</v>
      </c>
      <c r="G13" s="303">
        <v>1442483</v>
      </c>
      <c r="H13" s="303"/>
    </row>
    <row r="14" spans="1:8" ht="24">
      <c r="A14" s="22">
        <v>4</v>
      </c>
      <c r="B14" s="566" t="s">
        <v>235</v>
      </c>
      <c r="C14" s="567"/>
      <c r="D14" s="567"/>
      <c r="E14" s="568"/>
      <c r="F14" s="20" t="s">
        <v>240</v>
      </c>
      <c r="G14" s="303"/>
      <c r="H14" s="303">
        <v>2061949</v>
      </c>
    </row>
    <row r="15" spans="1:8" ht="15">
      <c r="A15" s="22">
        <v>5</v>
      </c>
      <c r="B15" s="566" t="s">
        <v>241</v>
      </c>
      <c r="C15" s="567"/>
      <c r="D15" s="567"/>
      <c r="E15" s="568"/>
      <c r="F15" s="20" t="s">
        <v>243</v>
      </c>
      <c r="G15" s="303">
        <v>2251598</v>
      </c>
      <c r="H15" s="303"/>
    </row>
    <row r="16" spans="1:8" ht="15">
      <c r="A16" s="23">
        <v>6</v>
      </c>
      <c r="B16" s="566" t="s">
        <v>242</v>
      </c>
      <c r="C16" s="567"/>
      <c r="D16" s="567"/>
      <c r="E16" s="568"/>
      <c r="F16" s="20" t="s">
        <v>244</v>
      </c>
      <c r="G16" s="303"/>
      <c r="H16" s="303">
        <v>2700000</v>
      </c>
    </row>
    <row r="17" spans="1:26">
      <c r="A17" s="22"/>
      <c r="B17" s="566"/>
      <c r="C17" s="567"/>
      <c r="D17" s="567"/>
      <c r="E17" s="568"/>
      <c r="F17" s="20"/>
      <c r="G17" s="20"/>
      <c r="H17" s="21"/>
    </row>
    <row r="18" spans="1:26">
      <c r="A18" s="22"/>
      <c r="B18" s="566"/>
      <c r="C18" s="567"/>
      <c r="D18" s="567"/>
      <c r="E18" s="568"/>
      <c r="F18" s="20"/>
      <c r="G18" s="20"/>
      <c r="H18" s="21"/>
    </row>
    <row r="19" spans="1:26">
      <c r="A19" s="23"/>
      <c r="B19" s="566"/>
      <c r="C19" s="567"/>
      <c r="D19" s="567"/>
      <c r="E19" s="568"/>
      <c r="F19" s="20"/>
      <c r="G19" s="20"/>
      <c r="H19" s="21"/>
    </row>
    <row r="20" spans="1:26">
      <c r="A20" s="22"/>
      <c r="B20" s="566"/>
      <c r="C20" s="567"/>
      <c r="D20" s="567"/>
      <c r="E20" s="568"/>
      <c r="F20" s="20"/>
      <c r="G20" s="20"/>
      <c r="H20" s="21"/>
    </row>
    <row r="21" spans="1:26">
      <c r="A21" s="22"/>
      <c r="B21" s="566"/>
      <c r="C21" s="567"/>
      <c r="D21" s="567"/>
      <c r="E21" s="568"/>
      <c r="F21" s="20"/>
      <c r="G21" s="20"/>
      <c r="H21" s="21"/>
    </row>
    <row r="22" spans="1:26" ht="13.5" thickBot="1">
      <c r="A22" s="23"/>
      <c r="B22" s="566"/>
      <c r="C22" s="567"/>
      <c r="D22" s="567"/>
      <c r="E22" s="568"/>
      <c r="F22" s="20"/>
      <c r="G22" s="20"/>
      <c r="H22" s="21"/>
    </row>
    <row r="23" spans="1:26" ht="32.450000000000003" customHeight="1">
      <c r="A23" s="43"/>
      <c r="B23" s="560" t="s">
        <v>257</v>
      </c>
      <c r="C23" s="561"/>
      <c r="D23" s="561"/>
      <c r="E23" s="561"/>
      <c r="F23" s="562"/>
      <c r="G23" s="301">
        <f>SUM(G11:G22)</f>
        <v>4959564</v>
      </c>
      <c r="H23" s="302">
        <f>SUM(H11:H22)</f>
        <v>6904198</v>
      </c>
    </row>
    <row r="24" spans="1:26" ht="27.6" customHeight="1">
      <c r="A24" s="22"/>
      <c r="B24" s="557" t="s">
        <v>93</v>
      </c>
      <c r="C24" s="558"/>
      <c r="D24" s="558"/>
      <c r="E24" s="558"/>
      <c r="F24" s="559"/>
      <c r="G24" s="275">
        <f>G23+H23</f>
        <v>11863762</v>
      </c>
      <c r="H24" s="276"/>
    </row>
    <row r="25" spans="1:26" ht="15" customHeight="1">
      <c r="A25" s="22"/>
      <c r="B25" s="563" t="s">
        <v>265</v>
      </c>
      <c r="C25" s="564"/>
      <c r="D25" s="564"/>
      <c r="E25" s="564"/>
      <c r="F25" s="565"/>
      <c r="G25" s="295">
        <f>G23/G24*100</f>
        <v>41.804311313729997</v>
      </c>
      <c r="H25" s="296">
        <f>100-G25</f>
        <v>58.195688686270003</v>
      </c>
    </row>
    <row r="26" spans="1:26" ht="15" customHeight="1">
      <c r="A26" s="22"/>
      <c r="B26" s="563" t="s">
        <v>254</v>
      </c>
      <c r="C26" s="564"/>
      <c r="D26" s="564"/>
      <c r="E26" s="564"/>
      <c r="F26" s="565"/>
      <c r="G26" s="300">
        <f>Зарплата!M29</f>
        <v>4018686</v>
      </c>
      <c r="H26" s="297"/>
    </row>
    <row r="27" spans="1:26" ht="15" customHeight="1">
      <c r="A27" s="22"/>
      <c r="B27" s="563" t="s">
        <v>255</v>
      </c>
      <c r="C27" s="564"/>
      <c r="D27" s="564"/>
      <c r="E27" s="564"/>
      <c r="F27" s="565"/>
      <c r="G27" s="298">
        <f>G26*G25/100</f>
        <v>1679984.0061612835</v>
      </c>
      <c r="H27" s="299">
        <f>G26-G27</f>
        <v>2338701.9938387163</v>
      </c>
      <c r="I27" s="306"/>
    </row>
    <row r="28" spans="1:26" ht="15" customHeight="1">
      <c r="A28" s="22"/>
      <c r="B28" s="563" t="s">
        <v>256</v>
      </c>
      <c r="C28" s="564"/>
      <c r="D28" s="564"/>
      <c r="E28" s="564"/>
      <c r="F28" s="565"/>
      <c r="G28" s="294">
        <f>G23-G27</f>
        <v>3279579.9938387163</v>
      </c>
      <c r="H28" s="304">
        <f>H23-H27</f>
        <v>4565496.0061612837</v>
      </c>
      <c r="I28" s="306"/>
    </row>
    <row r="29" spans="1:26" ht="15" customHeight="1">
      <c r="A29" s="22"/>
      <c r="B29" s="563" t="s">
        <v>262</v>
      </c>
      <c r="C29" s="564"/>
      <c r="D29" s="564"/>
      <c r="E29" s="564"/>
      <c r="F29" s="565"/>
      <c r="G29" s="275">
        <f>G28+H28</f>
        <v>7845076</v>
      </c>
      <c r="H29" s="305"/>
    </row>
    <row r="30" spans="1:26" ht="27.6" customHeight="1">
      <c r="B30" s="24"/>
      <c r="C30" s="24"/>
      <c r="D30" s="24"/>
      <c r="E30" s="24"/>
      <c r="F30" s="25"/>
      <c r="G30" s="25"/>
      <c r="H30" s="45"/>
    </row>
    <row r="31" spans="1:26" customFormat="1" ht="15">
      <c r="A31" s="123" t="s">
        <v>157</v>
      </c>
      <c r="B31" s="123"/>
      <c r="C31" s="123"/>
      <c r="D31" s="123"/>
      <c r="E31" s="123"/>
      <c r="F31" s="123" t="s">
        <v>158</v>
      </c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234"/>
      <c r="U31" s="123"/>
      <c r="V31" s="123"/>
      <c r="W31" s="123"/>
      <c r="X31" s="123"/>
      <c r="Y31" s="123"/>
      <c r="Z31" s="123"/>
    </row>
    <row r="32" spans="1:26" customFormat="1" ht="15">
      <c r="A32" s="123"/>
      <c r="B32" s="123"/>
      <c r="C32" s="531" t="s">
        <v>185</v>
      </c>
      <c r="D32" s="531"/>
      <c r="E32" s="531"/>
      <c r="F32" s="531"/>
      <c r="G32" s="235"/>
      <c r="H32" s="123"/>
      <c r="I32" s="123"/>
      <c r="J32" s="123"/>
      <c r="K32" s="123"/>
      <c r="L32" s="233"/>
      <c r="M32" s="123"/>
      <c r="N32" s="123"/>
      <c r="O32" s="123"/>
      <c r="P32" s="123"/>
      <c r="Q32" s="123"/>
      <c r="R32" s="123"/>
      <c r="S32" s="123"/>
      <c r="T32" s="123"/>
      <c r="U32" s="235"/>
      <c r="V32" s="123"/>
      <c r="W32" s="235"/>
      <c r="X32" s="123"/>
      <c r="Y32" s="233"/>
      <c r="Z32" s="233"/>
    </row>
    <row r="33" spans="1:26" customFormat="1" ht="15">
      <c r="A33" s="123"/>
      <c r="B33" s="518" t="s">
        <v>159</v>
      </c>
      <c r="C33" s="518"/>
      <c r="D33" s="518"/>
      <c r="E33" s="518"/>
      <c r="F33" s="518"/>
      <c r="G33" s="123"/>
      <c r="H33" s="123"/>
      <c r="I33" s="123"/>
      <c r="J33" s="520"/>
      <c r="K33" s="520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spans="1:26" customFormat="1" ht="15">
      <c r="B34" s="520" t="s">
        <v>186</v>
      </c>
      <c r="C34" s="520"/>
      <c r="D34" s="520"/>
      <c r="E34" s="520"/>
      <c r="F34" s="520"/>
      <c r="G34" s="123"/>
      <c r="H34" s="123"/>
      <c r="I34" s="123"/>
      <c r="J34" s="237"/>
      <c r="K34" s="237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</row>
  </sheetData>
  <mergeCells count="34">
    <mergeCell ref="C1:G1"/>
    <mergeCell ref="F8:F9"/>
    <mergeCell ref="G8:H8"/>
    <mergeCell ref="B14:E14"/>
    <mergeCell ref="B15:E15"/>
    <mergeCell ref="B13:E13"/>
    <mergeCell ref="B2:C2"/>
    <mergeCell ref="E2:F2"/>
    <mergeCell ref="A5:H5"/>
    <mergeCell ref="A6:H6"/>
    <mergeCell ref="B10:E10"/>
    <mergeCell ref="B11:E11"/>
    <mergeCell ref="B12:E12"/>
    <mergeCell ref="A7:H7"/>
    <mergeCell ref="B8:E9"/>
    <mergeCell ref="A8:A9"/>
    <mergeCell ref="B16:E16"/>
    <mergeCell ref="B17:E17"/>
    <mergeCell ref="B18:E18"/>
    <mergeCell ref="B19:E19"/>
    <mergeCell ref="B20:E20"/>
    <mergeCell ref="B21:E21"/>
    <mergeCell ref="B22:E22"/>
    <mergeCell ref="C32:F32"/>
    <mergeCell ref="B33:F33"/>
    <mergeCell ref="J33:K33"/>
    <mergeCell ref="B34:F34"/>
    <mergeCell ref="B24:F24"/>
    <mergeCell ref="B23:F23"/>
    <mergeCell ref="B25:F25"/>
    <mergeCell ref="B26:F26"/>
    <mergeCell ref="B27:F27"/>
    <mergeCell ref="B28:F28"/>
    <mergeCell ref="B29:F2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>
      <selection activeCell="J7" sqref="J7"/>
    </sheetView>
  </sheetViews>
  <sheetFormatPr defaultRowHeight="15"/>
  <cols>
    <col min="1" max="1" width="14.5703125" customWidth="1"/>
    <col min="2" max="2" width="13.7109375" customWidth="1"/>
    <col min="3" max="3" width="5.28515625" customWidth="1"/>
    <col min="4" max="4" width="8.85546875" customWidth="1"/>
    <col min="5" max="5" width="15.7109375" customWidth="1"/>
    <col min="6" max="6" width="12.28515625" customWidth="1"/>
  </cols>
  <sheetData>
    <row r="1" spans="1:26" ht="21" customHeight="1">
      <c r="A1" s="49" t="s">
        <v>1</v>
      </c>
      <c r="B1" s="112"/>
      <c r="C1" s="593"/>
      <c r="D1" s="593"/>
      <c r="E1" s="593"/>
      <c r="F1" s="593"/>
    </row>
    <row r="2" spans="1:26" ht="19.149999999999999" customHeight="1">
      <c r="A2" s="49" t="s">
        <v>23</v>
      </c>
      <c r="B2" s="590"/>
      <c r="C2" s="590"/>
      <c r="D2" s="590"/>
      <c r="E2" s="44"/>
      <c r="F2" s="44"/>
      <c r="G2" s="44"/>
      <c r="H2" s="44"/>
      <c r="I2" s="44"/>
    </row>
    <row r="3" spans="1:26" ht="19.149999999999999" customHeight="1">
      <c r="A3" s="49" t="s">
        <v>94</v>
      </c>
      <c r="B3" s="48" t="s">
        <v>37</v>
      </c>
      <c r="C3" s="274"/>
      <c r="D3" s="113" t="s">
        <v>34</v>
      </c>
      <c r="E3" s="26"/>
      <c r="G3" s="48"/>
      <c r="H3" s="48"/>
      <c r="I3" s="48"/>
    </row>
    <row r="5" spans="1:26" ht="18">
      <c r="A5" s="591" t="s">
        <v>187</v>
      </c>
      <c r="B5" s="591"/>
      <c r="C5" s="591"/>
      <c r="D5" s="591"/>
      <c r="E5" s="591"/>
      <c r="F5" s="591"/>
    </row>
    <row r="6" spans="1:26" ht="20.25">
      <c r="A6" s="592" t="s">
        <v>189</v>
      </c>
      <c r="B6" s="592"/>
      <c r="C6" s="592"/>
      <c r="D6" s="592"/>
      <c r="E6" s="592"/>
      <c r="F6" s="592"/>
    </row>
    <row r="7" spans="1:26" ht="15.75" thickBot="1"/>
    <row r="8" spans="1:26" ht="51.75" thickBot="1">
      <c r="A8" s="115" t="s">
        <v>188</v>
      </c>
      <c r="B8" s="119" t="s">
        <v>95</v>
      </c>
      <c r="C8" s="594" t="s">
        <v>96</v>
      </c>
      <c r="D8" s="595"/>
      <c r="E8" s="118" t="s">
        <v>97</v>
      </c>
      <c r="F8" s="118" t="s">
        <v>98</v>
      </c>
    </row>
    <row r="9" spans="1:26" ht="15.75">
      <c r="A9" s="268" t="s">
        <v>190</v>
      </c>
      <c r="B9" s="270">
        <f>' Ср.спис.числ.МЕСЯЦ'!B26</f>
        <v>11</v>
      </c>
      <c r="C9" s="596">
        <f>Ср.спис.числ.2!D26</f>
        <v>0</v>
      </c>
      <c r="D9" s="597"/>
      <c r="E9" s="256">
        <f>Ср.спис.числ.2!E26</f>
        <v>2</v>
      </c>
      <c r="F9" s="256">
        <f>Ср.спис.числ.2!F26</f>
        <v>0</v>
      </c>
    </row>
    <row r="10" spans="1:26" ht="15.75">
      <c r="A10" s="268" t="s">
        <v>191</v>
      </c>
      <c r="B10" s="271">
        <f>Ср.спис.числ.2!B26</f>
        <v>11</v>
      </c>
      <c r="C10" s="598">
        <f>Ср.спис.числ.2!D26</f>
        <v>0</v>
      </c>
      <c r="D10" s="599"/>
      <c r="E10" s="256">
        <f>Ср.спис.числ.2!E26</f>
        <v>2</v>
      </c>
      <c r="F10" s="256">
        <f>Ср.спис.числ.2!F26</f>
        <v>0</v>
      </c>
    </row>
    <row r="11" spans="1:26" ht="15.75">
      <c r="A11" s="268" t="s">
        <v>192</v>
      </c>
      <c r="B11" s="271">
        <f>Ср.спис.числ.3!B25</f>
        <v>11</v>
      </c>
      <c r="C11" s="598">
        <f>Ср.спис.числ.3!D25</f>
        <v>0</v>
      </c>
      <c r="D11" s="599"/>
      <c r="E11" s="256">
        <f>Ср.спис.числ.3!E25</f>
        <v>2</v>
      </c>
      <c r="F11" s="256">
        <f>Ср.спис.числ.3!F25</f>
        <v>0</v>
      </c>
    </row>
    <row r="12" spans="1:26" ht="15.75" thickBot="1">
      <c r="A12" s="269" t="s">
        <v>16</v>
      </c>
      <c r="B12" s="272">
        <f>SUM(B9:B11)</f>
        <v>33</v>
      </c>
      <c r="C12" s="600">
        <f>SUM(D9:D11)</f>
        <v>0</v>
      </c>
      <c r="D12" s="601"/>
      <c r="E12" s="257">
        <f>SUM(E9:E11)</f>
        <v>6</v>
      </c>
      <c r="F12" s="257">
        <f>Ср.спис.числ.3!F25</f>
        <v>0</v>
      </c>
    </row>
    <row r="13" spans="1:26" ht="30.75" thickBot="1">
      <c r="A13" s="246" t="s">
        <v>193</v>
      </c>
      <c r="B13" s="273">
        <f>(B12-C12)/3</f>
        <v>11</v>
      </c>
      <c r="C13" s="602">
        <f>C12/3</f>
        <v>0</v>
      </c>
      <c r="D13" s="603"/>
      <c r="E13" s="265">
        <f>E12/3</f>
        <v>2</v>
      </c>
      <c r="F13" s="266">
        <f>F12/3</f>
        <v>0</v>
      </c>
    </row>
    <row r="14" spans="1:26" ht="15.75">
      <c r="A14" s="50"/>
      <c r="B14" s="50"/>
      <c r="C14" s="50"/>
      <c r="D14" s="50"/>
      <c r="E14" s="51"/>
    </row>
    <row r="15" spans="1:26">
      <c r="A15" s="123" t="s">
        <v>157</v>
      </c>
      <c r="B15" s="123"/>
      <c r="C15" s="123"/>
      <c r="D15" s="123"/>
      <c r="E15" s="123"/>
      <c r="F15" s="123" t="s">
        <v>195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234"/>
      <c r="U15" s="123"/>
      <c r="V15" s="123"/>
      <c r="W15" s="123"/>
      <c r="X15" s="123"/>
      <c r="Y15" s="123"/>
      <c r="Z15" s="123"/>
    </row>
    <row r="16" spans="1:26">
      <c r="A16" s="123"/>
      <c r="B16" s="123"/>
      <c r="C16" s="235"/>
      <c r="D16" s="235"/>
      <c r="E16" s="235"/>
      <c r="F16" s="235"/>
      <c r="G16" s="235"/>
      <c r="H16" s="123"/>
      <c r="I16" s="123"/>
      <c r="J16" s="123"/>
      <c r="K16" s="123"/>
      <c r="L16" s="233"/>
      <c r="M16" s="123"/>
      <c r="N16" s="123"/>
      <c r="O16" s="123"/>
      <c r="P16" s="123"/>
      <c r="Q16" s="123"/>
      <c r="R16" s="123"/>
      <c r="S16" s="123"/>
      <c r="T16" s="123"/>
      <c r="U16" s="235"/>
      <c r="V16" s="123"/>
      <c r="W16" s="235"/>
      <c r="X16" s="123"/>
      <c r="Y16" s="233"/>
      <c r="Z16" s="233"/>
    </row>
    <row r="17" spans="1:26">
      <c r="A17" s="123"/>
      <c r="B17" s="518" t="s">
        <v>194</v>
      </c>
      <c r="C17" s="518"/>
      <c r="D17" s="518"/>
      <c r="E17" s="518"/>
      <c r="F17" s="518"/>
      <c r="G17" s="123"/>
      <c r="H17" s="123"/>
      <c r="I17" s="123"/>
      <c r="J17" s="520"/>
      <c r="K17" s="520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</row>
    <row r="18" spans="1:26">
      <c r="B18" s="235" t="s">
        <v>186</v>
      </c>
      <c r="C18" s="235"/>
      <c r="D18" s="235"/>
      <c r="E18" s="235"/>
      <c r="F18" s="235"/>
      <c r="G18" s="123"/>
      <c r="H18" s="123"/>
      <c r="I18" s="123"/>
      <c r="J18" s="237"/>
      <c r="K18" s="237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</row>
  </sheetData>
  <mergeCells count="12">
    <mergeCell ref="B2:D2"/>
    <mergeCell ref="A5:F5"/>
    <mergeCell ref="A6:F6"/>
    <mergeCell ref="C1:F1"/>
    <mergeCell ref="J17:K17"/>
    <mergeCell ref="C8:D8"/>
    <mergeCell ref="C9:D9"/>
    <mergeCell ref="C10:D10"/>
    <mergeCell ref="C11:D11"/>
    <mergeCell ref="C12:D12"/>
    <mergeCell ref="C13:D13"/>
    <mergeCell ref="B17:F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J6" sqref="J6"/>
    </sheetView>
  </sheetViews>
  <sheetFormatPr defaultRowHeight="15"/>
  <cols>
    <col min="1" max="1" width="12.42578125" style="91" customWidth="1"/>
    <col min="2" max="2" width="14.140625" customWidth="1"/>
    <col min="3" max="3" width="13.7109375" customWidth="1"/>
    <col min="4" max="4" width="15.7109375" customWidth="1"/>
    <col min="5" max="5" width="12.28515625" customWidth="1"/>
    <col min="6" max="6" width="13.140625" customWidth="1"/>
    <col min="7" max="7" width="12.85546875" customWidth="1"/>
  </cols>
  <sheetData>
    <row r="1" spans="1:7" ht="18">
      <c r="A1" s="591" t="s">
        <v>187</v>
      </c>
      <c r="B1" s="591"/>
      <c r="C1" s="591"/>
      <c r="D1" s="591"/>
      <c r="E1" s="591"/>
      <c r="F1" s="591"/>
    </row>
    <row r="2" spans="1:7" ht="18">
      <c r="A2" s="592" t="s">
        <v>197</v>
      </c>
      <c r="B2" s="592"/>
      <c r="C2" s="592"/>
      <c r="D2" s="592"/>
      <c r="E2" s="592"/>
      <c r="F2" s="592"/>
    </row>
    <row r="3" spans="1:7" ht="15.75" thickBot="1"/>
    <row r="4" spans="1:7" ht="51.75" thickBot="1">
      <c r="A4" s="247" t="s">
        <v>196</v>
      </c>
      <c r="B4" s="116" t="s">
        <v>200</v>
      </c>
      <c r="C4" s="117" t="s">
        <v>96</v>
      </c>
      <c r="D4" s="118" t="s">
        <v>97</v>
      </c>
      <c r="E4" s="118" t="s">
        <v>98</v>
      </c>
      <c r="F4" s="116" t="s">
        <v>99</v>
      </c>
      <c r="G4" s="116" t="s">
        <v>100</v>
      </c>
    </row>
    <row r="5" spans="1:7">
      <c r="A5" s="258">
        <v>44930</v>
      </c>
      <c r="B5" s="263">
        <v>11</v>
      </c>
      <c r="C5" s="260"/>
      <c r="D5" s="253">
        <v>2</v>
      </c>
      <c r="E5" s="254"/>
      <c r="F5" s="253"/>
      <c r="G5" s="114"/>
    </row>
    <row r="6" spans="1:7">
      <c r="A6" s="258">
        <v>44931</v>
      </c>
      <c r="B6" s="264">
        <v>11</v>
      </c>
      <c r="C6" s="260"/>
      <c r="D6" s="253">
        <v>2</v>
      </c>
      <c r="E6" s="254"/>
      <c r="F6" s="253"/>
      <c r="G6" s="114"/>
    </row>
    <row r="7" spans="1:7">
      <c r="A7" s="258">
        <v>44932</v>
      </c>
      <c r="B7" s="264">
        <v>11</v>
      </c>
      <c r="C7" s="260"/>
      <c r="D7" s="253">
        <v>2</v>
      </c>
      <c r="E7" s="254"/>
      <c r="F7" s="253"/>
      <c r="G7" s="114"/>
    </row>
    <row r="8" spans="1:7">
      <c r="A8" s="258">
        <v>44935</v>
      </c>
      <c r="B8" s="264">
        <v>11</v>
      </c>
      <c r="C8" s="260"/>
      <c r="D8" s="253">
        <v>2</v>
      </c>
      <c r="E8" s="254"/>
      <c r="F8" s="253"/>
      <c r="G8" s="114"/>
    </row>
    <row r="9" spans="1:7">
      <c r="A9" s="258">
        <v>44936</v>
      </c>
      <c r="B9" s="264">
        <v>11</v>
      </c>
      <c r="C9" s="260"/>
      <c r="D9" s="253">
        <v>2</v>
      </c>
      <c r="E9" s="254"/>
      <c r="F9" s="253"/>
      <c r="G9" s="114"/>
    </row>
    <row r="10" spans="1:7">
      <c r="A10" s="258">
        <v>44937</v>
      </c>
      <c r="B10" s="264">
        <v>11</v>
      </c>
      <c r="C10" s="260"/>
      <c r="D10" s="253">
        <v>2</v>
      </c>
      <c r="E10" s="254"/>
      <c r="F10" s="253"/>
      <c r="G10" s="114"/>
    </row>
    <row r="11" spans="1:7">
      <c r="A11" s="258">
        <v>44938</v>
      </c>
      <c r="B11" s="264">
        <v>11</v>
      </c>
      <c r="C11" s="260"/>
      <c r="D11" s="253">
        <v>2</v>
      </c>
      <c r="E11" s="254"/>
      <c r="F11" s="253"/>
      <c r="G11" s="114"/>
    </row>
    <row r="12" spans="1:7">
      <c r="A12" s="258">
        <v>44939</v>
      </c>
      <c r="B12" s="264">
        <v>11</v>
      </c>
      <c r="C12" s="260"/>
      <c r="D12" s="253">
        <v>2</v>
      </c>
      <c r="E12" s="254"/>
      <c r="F12" s="253"/>
      <c r="G12" s="114"/>
    </row>
    <row r="13" spans="1:7">
      <c r="A13" s="258">
        <v>44942</v>
      </c>
      <c r="B13" s="264">
        <v>11</v>
      </c>
      <c r="C13" s="260"/>
      <c r="D13" s="253">
        <v>2</v>
      </c>
      <c r="E13" s="254"/>
      <c r="F13" s="253"/>
      <c r="G13" s="114"/>
    </row>
    <row r="14" spans="1:7">
      <c r="A14" s="258">
        <v>44943</v>
      </c>
      <c r="B14" s="264">
        <v>11</v>
      </c>
      <c r="C14" s="260"/>
      <c r="D14" s="253">
        <v>2</v>
      </c>
      <c r="E14" s="254"/>
      <c r="F14" s="253"/>
      <c r="G14" s="114"/>
    </row>
    <row r="15" spans="1:7">
      <c r="A15" s="258">
        <v>44944</v>
      </c>
      <c r="B15" s="264">
        <v>11</v>
      </c>
      <c r="C15" s="260"/>
      <c r="D15" s="253">
        <v>2</v>
      </c>
      <c r="E15" s="254"/>
      <c r="F15" s="253"/>
      <c r="G15" s="114"/>
    </row>
    <row r="16" spans="1:7">
      <c r="A16" s="258">
        <v>44945</v>
      </c>
      <c r="B16" s="264">
        <v>11</v>
      </c>
      <c r="C16" s="260"/>
      <c r="D16" s="253">
        <v>2</v>
      </c>
      <c r="E16" s="254"/>
      <c r="F16" s="253"/>
      <c r="G16" s="114"/>
    </row>
    <row r="17" spans="1:7">
      <c r="A17" s="258">
        <v>44946</v>
      </c>
      <c r="B17" s="264">
        <v>11</v>
      </c>
      <c r="C17" s="260"/>
      <c r="D17" s="253">
        <v>2</v>
      </c>
      <c r="E17" s="254"/>
      <c r="F17" s="253"/>
      <c r="G17" s="114"/>
    </row>
    <row r="18" spans="1:7">
      <c r="A18" s="258">
        <v>44949</v>
      </c>
      <c r="B18" s="264">
        <v>11</v>
      </c>
      <c r="C18" s="260"/>
      <c r="D18" s="253">
        <v>2</v>
      </c>
      <c r="E18" s="254"/>
      <c r="F18" s="253"/>
      <c r="G18" s="114"/>
    </row>
    <row r="19" spans="1:7">
      <c r="A19" s="258">
        <v>44950</v>
      </c>
      <c r="B19" s="264">
        <v>11</v>
      </c>
      <c r="C19" s="260"/>
      <c r="D19" s="253">
        <v>2</v>
      </c>
      <c r="E19" s="254"/>
      <c r="F19" s="253"/>
      <c r="G19" s="114"/>
    </row>
    <row r="20" spans="1:7">
      <c r="A20" s="258">
        <v>44951</v>
      </c>
      <c r="B20" s="264">
        <v>11</v>
      </c>
      <c r="C20" s="260"/>
      <c r="D20" s="253">
        <v>2</v>
      </c>
      <c r="E20" s="254"/>
      <c r="F20" s="253"/>
      <c r="G20" s="114"/>
    </row>
    <row r="21" spans="1:7">
      <c r="A21" s="258">
        <v>44952</v>
      </c>
      <c r="B21" s="264">
        <v>11</v>
      </c>
      <c r="C21" s="260"/>
      <c r="D21" s="253">
        <v>2</v>
      </c>
      <c r="E21" s="254"/>
      <c r="F21" s="253"/>
      <c r="G21" s="114"/>
    </row>
    <row r="22" spans="1:7">
      <c r="A22" s="258">
        <v>44953</v>
      </c>
      <c r="B22" s="264">
        <v>11</v>
      </c>
      <c r="C22" s="260"/>
      <c r="D22" s="253">
        <v>2</v>
      </c>
      <c r="E22" s="254"/>
      <c r="F22" s="253"/>
      <c r="G22" s="114"/>
    </row>
    <row r="23" spans="1:7">
      <c r="A23" s="258">
        <v>44956</v>
      </c>
      <c r="B23" s="264">
        <v>11</v>
      </c>
      <c r="C23" s="260"/>
      <c r="D23" s="253">
        <v>2</v>
      </c>
      <c r="E23" s="254"/>
      <c r="F23" s="253"/>
      <c r="G23" s="114"/>
    </row>
    <row r="24" spans="1:7">
      <c r="A24" s="258">
        <v>44957</v>
      </c>
      <c r="B24" s="264">
        <v>11</v>
      </c>
      <c r="C24" s="260"/>
      <c r="D24" s="253">
        <v>2</v>
      </c>
      <c r="E24" s="254"/>
      <c r="F24" s="253"/>
      <c r="G24" s="114"/>
    </row>
    <row r="25" spans="1:7">
      <c r="A25" s="259" t="s">
        <v>16</v>
      </c>
      <c r="B25" s="120">
        <f>SUM(B5:B24)</f>
        <v>220</v>
      </c>
      <c r="C25" s="261">
        <f>SUM(C5:C24)</f>
        <v>0</v>
      </c>
      <c r="D25" s="120">
        <f>SUM(D5:D24)</f>
        <v>40</v>
      </c>
      <c r="E25" s="120">
        <f>SUM(E5:E24)</f>
        <v>0</v>
      </c>
      <c r="F25" s="121" t="s">
        <v>25</v>
      </c>
      <c r="G25" s="121" t="s">
        <v>25</v>
      </c>
    </row>
    <row r="26" spans="1:7" ht="18">
      <c r="A26" s="250" t="s">
        <v>101</v>
      </c>
      <c r="B26" s="255">
        <f>B25/20</f>
        <v>11</v>
      </c>
      <c r="C26" s="262">
        <f>C25/20</f>
        <v>0</v>
      </c>
      <c r="D26" s="255">
        <f>D25/20</f>
        <v>2</v>
      </c>
      <c r="E26" s="255">
        <f>E25/20</f>
        <v>0</v>
      </c>
      <c r="F26" s="122"/>
    </row>
    <row r="27" spans="1:7" ht="15.75">
      <c r="A27" s="251"/>
      <c r="B27" s="50"/>
      <c r="C27" s="50"/>
      <c r="D27" s="51"/>
    </row>
    <row r="28" spans="1:7">
      <c r="A28" s="252" t="s">
        <v>17</v>
      </c>
      <c r="B28" s="604"/>
      <c r="C28" s="605"/>
    </row>
    <row r="29" spans="1:7">
      <c r="A29" s="12"/>
      <c r="B29" s="10"/>
      <c r="C29" s="10" t="s">
        <v>22</v>
      </c>
    </row>
  </sheetData>
  <mergeCells count="3">
    <mergeCell ref="A1:F1"/>
    <mergeCell ref="A2:F2"/>
    <mergeCell ref="B28:C2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J8" sqref="J8"/>
    </sheetView>
  </sheetViews>
  <sheetFormatPr defaultRowHeight="15"/>
  <cols>
    <col min="1" max="1" width="12.42578125" style="91" customWidth="1"/>
    <col min="2" max="2" width="13.7109375" customWidth="1"/>
    <col min="3" max="3" width="5.28515625" customWidth="1"/>
    <col min="4" max="4" width="13.7109375" customWidth="1"/>
    <col min="5" max="5" width="15.7109375" customWidth="1"/>
    <col min="6" max="6" width="12.28515625" customWidth="1"/>
    <col min="7" max="7" width="13.140625" customWidth="1"/>
    <col min="8" max="8" width="12.85546875" customWidth="1"/>
  </cols>
  <sheetData>
    <row r="1" spans="1:8" ht="18">
      <c r="A1" s="591" t="s">
        <v>187</v>
      </c>
      <c r="B1" s="591"/>
      <c r="C1" s="591"/>
      <c r="D1" s="591"/>
      <c r="E1" s="591"/>
      <c r="F1" s="591"/>
      <c r="G1" s="591"/>
    </row>
    <row r="2" spans="1:8" ht="18">
      <c r="A2" s="592" t="s">
        <v>199</v>
      </c>
      <c r="B2" s="592"/>
      <c r="C2" s="592"/>
      <c r="D2" s="592"/>
      <c r="E2" s="592"/>
      <c r="F2" s="592"/>
      <c r="G2" s="592"/>
    </row>
    <row r="3" spans="1:8" ht="15.75" thickBot="1"/>
    <row r="4" spans="1:8" ht="51.75" thickBot="1">
      <c r="A4" s="247" t="s">
        <v>196</v>
      </c>
      <c r="B4" s="611" t="s">
        <v>95</v>
      </c>
      <c r="C4" s="573"/>
      <c r="D4" s="117" t="s">
        <v>96</v>
      </c>
      <c r="E4" s="118" t="s">
        <v>97</v>
      </c>
      <c r="F4" s="118" t="s">
        <v>98</v>
      </c>
      <c r="G4" s="116" t="s">
        <v>99</v>
      </c>
      <c r="H4" s="116" t="s">
        <v>100</v>
      </c>
    </row>
    <row r="5" spans="1:8">
      <c r="A5" s="248">
        <v>44958</v>
      </c>
      <c r="B5" s="608">
        <v>11</v>
      </c>
      <c r="C5" s="609"/>
      <c r="D5" s="253"/>
      <c r="E5" s="253">
        <v>2</v>
      </c>
      <c r="F5" s="254"/>
      <c r="G5" s="253"/>
      <c r="H5" s="114"/>
    </row>
    <row r="6" spans="1:8">
      <c r="A6" s="248">
        <v>44959</v>
      </c>
      <c r="B6" s="608">
        <v>11</v>
      </c>
      <c r="C6" s="609"/>
      <c r="D6" s="253"/>
      <c r="E6" s="253">
        <v>2</v>
      </c>
      <c r="F6" s="254"/>
      <c r="G6" s="253"/>
      <c r="H6" s="114"/>
    </row>
    <row r="7" spans="1:8">
      <c r="A7" s="248">
        <v>44960</v>
      </c>
      <c r="B7" s="608">
        <v>11</v>
      </c>
      <c r="C7" s="609"/>
      <c r="D7" s="253"/>
      <c r="E7" s="253">
        <v>2</v>
      </c>
      <c r="F7" s="254"/>
      <c r="G7" s="253"/>
      <c r="H7" s="114"/>
    </row>
    <row r="8" spans="1:8">
      <c r="A8" s="248">
        <v>44963</v>
      </c>
      <c r="B8" s="608">
        <v>11</v>
      </c>
      <c r="C8" s="609"/>
      <c r="D8" s="253"/>
      <c r="E8" s="253">
        <v>2</v>
      </c>
      <c r="F8" s="254"/>
      <c r="G8" s="253"/>
      <c r="H8" s="114"/>
    </row>
    <row r="9" spans="1:8">
      <c r="A9" s="248">
        <v>44964</v>
      </c>
      <c r="B9" s="608">
        <v>11</v>
      </c>
      <c r="C9" s="609"/>
      <c r="D9" s="253"/>
      <c r="E9" s="253">
        <v>2</v>
      </c>
      <c r="F9" s="254"/>
      <c r="G9" s="253"/>
      <c r="H9" s="114"/>
    </row>
    <row r="10" spans="1:8">
      <c r="A10" s="248">
        <v>44965</v>
      </c>
      <c r="B10" s="608">
        <v>11</v>
      </c>
      <c r="C10" s="609"/>
      <c r="D10" s="253"/>
      <c r="E10" s="253">
        <v>2</v>
      </c>
      <c r="F10" s="254"/>
      <c r="G10" s="253"/>
      <c r="H10" s="114"/>
    </row>
    <row r="11" spans="1:8">
      <c r="A11" s="248">
        <v>44966</v>
      </c>
      <c r="B11" s="608">
        <v>11</v>
      </c>
      <c r="C11" s="609"/>
      <c r="D11" s="253"/>
      <c r="E11" s="253">
        <v>2</v>
      </c>
      <c r="F11" s="254"/>
      <c r="G11" s="253"/>
      <c r="H11" s="114"/>
    </row>
    <row r="12" spans="1:8">
      <c r="A12" s="248">
        <v>44967</v>
      </c>
      <c r="B12" s="608">
        <v>11</v>
      </c>
      <c r="C12" s="609"/>
      <c r="D12" s="253"/>
      <c r="E12" s="253">
        <v>2</v>
      </c>
      <c r="F12" s="254"/>
      <c r="G12" s="253"/>
      <c r="H12" s="114"/>
    </row>
    <row r="13" spans="1:8">
      <c r="A13" s="248">
        <v>44970</v>
      </c>
      <c r="B13" s="608">
        <v>11</v>
      </c>
      <c r="C13" s="609"/>
      <c r="D13" s="253"/>
      <c r="E13" s="253">
        <v>2</v>
      </c>
      <c r="F13" s="254"/>
      <c r="G13" s="253"/>
      <c r="H13" s="114"/>
    </row>
    <row r="14" spans="1:8">
      <c r="A14" s="248">
        <v>44971</v>
      </c>
      <c r="B14" s="608">
        <v>11</v>
      </c>
      <c r="C14" s="609"/>
      <c r="D14" s="253"/>
      <c r="E14" s="253">
        <v>2</v>
      </c>
      <c r="F14" s="254"/>
      <c r="G14" s="253"/>
      <c r="H14" s="114"/>
    </row>
    <row r="15" spans="1:8">
      <c r="A15" s="248">
        <v>44972</v>
      </c>
      <c r="B15" s="608">
        <v>11</v>
      </c>
      <c r="C15" s="609"/>
      <c r="D15" s="253"/>
      <c r="E15" s="253">
        <v>2</v>
      </c>
      <c r="F15" s="254"/>
      <c r="G15" s="253"/>
      <c r="H15" s="114"/>
    </row>
    <row r="16" spans="1:8">
      <c r="A16" s="248">
        <v>44973</v>
      </c>
      <c r="B16" s="608">
        <v>11</v>
      </c>
      <c r="C16" s="609"/>
      <c r="D16" s="253"/>
      <c r="E16" s="253">
        <v>2</v>
      </c>
      <c r="F16" s="254"/>
      <c r="G16" s="253"/>
      <c r="H16" s="114"/>
    </row>
    <row r="17" spans="1:8">
      <c r="A17" s="248">
        <v>44974</v>
      </c>
      <c r="B17" s="608">
        <v>11</v>
      </c>
      <c r="C17" s="609"/>
      <c r="D17" s="253"/>
      <c r="E17" s="253">
        <v>2</v>
      </c>
      <c r="F17" s="254"/>
      <c r="G17" s="253"/>
      <c r="H17" s="114"/>
    </row>
    <row r="18" spans="1:8">
      <c r="A18" s="248">
        <v>44977</v>
      </c>
      <c r="B18" s="608">
        <v>11</v>
      </c>
      <c r="C18" s="609"/>
      <c r="D18" s="253"/>
      <c r="E18" s="253">
        <v>2</v>
      </c>
      <c r="F18" s="254"/>
      <c r="G18" s="253"/>
      <c r="H18" s="114"/>
    </row>
    <row r="19" spans="1:8">
      <c r="A19" s="248">
        <v>44978</v>
      </c>
      <c r="B19" s="608">
        <v>11</v>
      </c>
      <c r="C19" s="609"/>
      <c r="D19" s="253"/>
      <c r="E19" s="253">
        <v>2</v>
      </c>
      <c r="F19" s="254"/>
      <c r="G19" s="253"/>
      <c r="H19" s="114"/>
    </row>
    <row r="20" spans="1:8">
      <c r="A20" s="248">
        <v>44979</v>
      </c>
      <c r="B20" s="608">
        <v>11</v>
      </c>
      <c r="C20" s="609"/>
      <c r="D20" s="253"/>
      <c r="E20" s="253">
        <v>2</v>
      </c>
      <c r="F20" s="254"/>
      <c r="G20" s="253"/>
      <c r="H20" s="114"/>
    </row>
    <row r="21" spans="1:8">
      <c r="A21" s="248">
        <v>44980</v>
      </c>
      <c r="B21" s="608">
        <v>11</v>
      </c>
      <c r="C21" s="609"/>
      <c r="D21" s="253"/>
      <c r="E21" s="253">
        <v>2</v>
      </c>
      <c r="F21" s="254"/>
      <c r="G21" s="253"/>
      <c r="H21" s="114"/>
    </row>
    <row r="22" spans="1:8">
      <c r="A22" s="248">
        <v>44981</v>
      </c>
      <c r="B22" s="608">
        <v>11</v>
      </c>
      <c r="C22" s="609"/>
      <c r="D22" s="253"/>
      <c r="E22" s="253">
        <v>2</v>
      </c>
      <c r="F22" s="254"/>
      <c r="G22" s="253"/>
      <c r="H22" s="114"/>
    </row>
    <row r="23" spans="1:8">
      <c r="A23" s="248">
        <v>44984</v>
      </c>
      <c r="B23" s="608">
        <v>11</v>
      </c>
      <c r="C23" s="609"/>
      <c r="D23" s="253"/>
      <c r="E23" s="253">
        <v>2</v>
      </c>
      <c r="F23" s="254"/>
      <c r="G23" s="253"/>
      <c r="H23" s="114"/>
    </row>
    <row r="24" spans="1:8">
      <c r="A24" s="248">
        <v>44985</v>
      </c>
      <c r="B24" s="608">
        <v>11</v>
      </c>
      <c r="C24" s="609"/>
      <c r="D24" s="253"/>
      <c r="E24" s="253">
        <v>2</v>
      </c>
      <c r="F24" s="254"/>
      <c r="G24" s="253"/>
      <c r="H24" s="114"/>
    </row>
    <row r="25" spans="1:8">
      <c r="A25" s="249" t="s">
        <v>16</v>
      </c>
      <c r="B25" s="610">
        <f>SUM(B5:B24)</f>
        <v>220</v>
      </c>
      <c r="C25" s="610"/>
      <c r="D25" s="120">
        <f>SUM(D5:D24)</f>
        <v>0</v>
      </c>
      <c r="E25" s="120">
        <f>SUM(E5:E24)</f>
        <v>40</v>
      </c>
      <c r="F25" s="120">
        <f>SUM(F5:F24)</f>
        <v>0</v>
      </c>
      <c r="G25" s="121" t="s">
        <v>25</v>
      </c>
      <c r="H25" s="121" t="s">
        <v>25</v>
      </c>
    </row>
    <row r="26" spans="1:8" ht="18">
      <c r="A26" s="250" t="s">
        <v>101</v>
      </c>
      <c r="B26" s="606">
        <f>B25/20</f>
        <v>11</v>
      </c>
      <c r="C26" s="606"/>
      <c r="D26" s="255">
        <f>D25/20</f>
        <v>0</v>
      </c>
      <c r="E26" s="255">
        <f>E25/20</f>
        <v>2</v>
      </c>
      <c r="F26" s="255">
        <f>F25/20</f>
        <v>0</v>
      </c>
      <c r="G26" s="122"/>
    </row>
    <row r="27" spans="1:8" ht="15.75">
      <c r="A27" s="251"/>
      <c r="B27" s="50"/>
      <c r="C27" s="50"/>
      <c r="D27" s="50"/>
      <c r="E27" s="51"/>
    </row>
    <row r="28" spans="1:8">
      <c r="A28" s="252" t="s">
        <v>17</v>
      </c>
      <c r="B28" s="11"/>
      <c r="C28" s="607"/>
      <c r="D28" s="605"/>
    </row>
    <row r="29" spans="1:8">
      <c r="A29" s="12"/>
      <c r="B29" s="10" t="s">
        <v>18</v>
      </c>
      <c r="C29" s="10"/>
      <c r="D29" s="10" t="s">
        <v>22</v>
      </c>
    </row>
  </sheetData>
  <mergeCells count="26">
    <mergeCell ref="B7:C7"/>
    <mergeCell ref="A1:G1"/>
    <mergeCell ref="A2:G2"/>
    <mergeCell ref="B4:C4"/>
    <mergeCell ref="B5:C5"/>
    <mergeCell ref="B6:C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6:C26"/>
    <mergeCell ref="C28:D28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K7" sqref="K7"/>
    </sheetView>
  </sheetViews>
  <sheetFormatPr defaultRowHeight="15"/>
  <cols>
    <col min="1" max="1" width="12.42578125" style="91" customWidth="1"/>
    <col min="2" max="2" width="13.7109375" customWidth="1"/>
    <col min="3" max="3" width="5.28515625" customWidth="1"/>
    <col min="4" max="4" width="13.7109375" customWidth="1"/>
    <col min="5" max="5" width="15.7109375" customWidth="1"/>
    <col min="6" max="6" width="12.28515625" customWidth="1"/>
    <col min="7" max="7" width="13.140625" customWidth="1"/>
    <col min="8" max="8" width="12.85546875" customWidth="1"/>
  </cols>
  <sheetData>
    <row r="1" spans="1:8" ht="18">
      <c r="A1" s="591" t="s">
        <v>187</v>
      </c>
      <c r="B1" s="591"/>
      <c r="C1" s="591"/>
      <c r="D1" s="591"/>
      <c r="E1" s="591"/>
      <c r="F1" s="591"/>
      <c r="G1" s="591"/>
    </row>
    <row r="2" spans="1:8" ht="18">
      <c r="A2" s="592" t="s">
        <v>198</v>
      </c>
      <c r="B2" s="592"/>
      <c r="C2" s="592"/>
      <c r="D2" s="592"/>
      <c r="E2" s="592"/>
      <c r="F2" s="592"/>
      <c r="G2" s="592"/>
    </row>
    <row r="3" spans="1:8" ht="15.75" thickBot="1"/>
    <row r="4" spans="1:8" ht="51.75" thickBot="1">
      <c r="A4" s="247" t="s">
        <v>196</v>
      </c>
      <c r="B4" s="611" t="s">
        <v>95</v>
      </c>
      <c r="C4" s="573"/>
      <c r="D4" s="117" t="s">
        <v>96</v>
      </c>
      <c r="E4" s="118" t="s">
        <v>97</v>
      </c>
      <c r="F4" s="118" t="s">
        <v>98</v>
      </c>
      <c r="G4" s="116" t="s">
        <v>99</v>
      </c>
      <c r="H4" s="116" t="s">
        <v>100</v>
      </c>
    </row>
    <row r="5" spans="1:8">
      <c r="A5" s="248">
        <v>44986</v>
      </c>
      <c r="B5" s="608">
        <v>11</v>
      </c>
      <c r="C5" s="609"/>
      <c r="D5" s="253"/>
      <c r="E5" s="253">
        <v>2</v>
      </c>
      <c r="F5" s="254"/>
      <c r="G5" s="253"/>
      <c r="H5" s="114"/>
    </row>
    <row r="6" spans="1:8">
      <c r="A6" s="248">
        <v>44987</v>
      </c>
      <c r="B6" s="608">
        <v>11</v>
      </c>
      <c r="C6" s="609"/>
      <c r="D6" s="253"/>
      <c r="E6" s="253">
        <v>2</v>
      </c>
      <c r="F6" s="254"/>
      <c r="G6" s="253"/>
      <c r="H6" s="114"/>
    </row>
    <row r="7" spans="1:8">
      <c r="A7" s="248">
        <v>44988</v>
      </c>
      <c r="B7" s="608">
        <v>11</v>
      </c>
      <c r="C7" s="609"/>
      <c r="D7" s="253"/>
      <c r="E7" s="253">
        <v>2</v>
      </c>
      <c r="F7" s="254"/>
      <c r="G7" s="253"/>
      <c r="H7" s="114"/>
    </row>
    <row r="8" spans="1:8">
      <c r="A8" s="248">
        <v>44991</v>
      </c>
      <c r="B8" s="608">
        <v>11</v>
      </c>
      <c r="C8" s="609"/>
      <c r="D8" s="253"/>
      <c r="E8" s="253">
        <v>2</v>
      </c>
      <c r="F8" s="254"/>
      <c r="G8" s="253"/>
      <c r="H8" s="114"/>
    </row>
    <row r="9" spans="1:8">
      <c r="A9" s="248">
        <v>44992</v>
      </c>
      <c r="B9" s="608">
        <v>11</v>
      </c>
      <c r="C9" s="609"/>
      <c r="D9" s="253"/>
      <c r="E9" s="253">
        <v>2</v>
      </c>
      <c r="F9" s="254"/>
      <c r="G9" s="253"/>
      <c r="H9" s="114"/>
    </row>
    <row r="10" spans="1:8">
      <c r="A10" s="248">
        <v>44994</v>
      </c>
      <c r="B10" s="608">
        <v>11</v>
      </c>
      <c r="C10" s="609"/>
      <c r="D10" s="253"/>
      <c r="E10" s="253">
        <v>2</v>
      </c>
      <c r="F10" s="254"/>
      <c r="G10" s="253"/>
      <c r="H10" s="114"/>
    </row>
    <row r="11" spans="1:8">
      <c r="A11" s="248">
        <v>44995</v>
      </c>
      <c r="B11" s="608">
        <v>11</v>
      </c>
      <c r="C11" s="609"/>
      <c r="D11" s="253"/>
      <c r="E11" s="253">
        <v>2</v>
      </c>
      <c r="F11" s="254"/>
      <c r="G11" s="253"/>
      <c r="H11" s="114"/>
    </row>
    <row r="12" spans="1:8">
      <c r="A12" s="248">
        <v>44998</v>
      </c>
      <c r="B12" s="608">
        <v>11</v>
      </c>
      <c r="C12" s="609"/>
      <c r="D12" s="253"/>
      <c r="E12" s="253">
        <v>2</v>
      </c>
      <c r="F12" s="254"/>
      <c r="G12" s="253"/>
      <c r="H12" s="114"/>
    </row>
    <row r="13" spans="1:8">
      <c r="A13" s="248">
        <v>44999</v>
      </c>
      <c r="B13" s="608">
        <v>11</v>
      </c>
      <c r="C13" s="609"/>
      <c r="D13" s="253"/>
      <c r="E13" s="253">
        <v>2</v>
      </c>
      <c r="F13" s="254"/>
      <c r="G13" s="253"/>
      <c r="H13" s="114"/>
    </row>
    <row r="14" spans="1:8">
      <c r="A14" s="248">
        <v>45000</v>
      </c>
      <c r="B14" s="608">
        <v>11</v>
      </c>
      <c r="C14" s="609"/>
      <c r="D14" s="253"/>
      <c r="E14" s="253">
        <v>2</v>
      </c>
      <c r="F14" s="254"/>
      <c r="G14" s="253"/>
      <c r="H14" s="114"/>
    </row>
    <row r="15" spans="1:8">
      <c r="A15" s="248">
        <v>45001</v>
      </c>
      <c r="B15" s="608">
        <v>11</v>
      </c>
      <c r="C15" s="609"/>
      <c r="D15" s="253"/>
      <c r="E15" s="253">
        <v>2</v>
      </c>
      <c r="F15" s="254"/>
      <c r="G15" s="253"/>
      <c r="H15" s="114"/>
    </row>
    <row r="16" spans="1:8">
      <c r="A16" s="248">
        <v>45002</v>
      </c>
      <c r="B16" s="608">
        <v>11</v>
      </c>
      <c r="C16" s="609"/>
      <c r="D16" s="253"/>
      <c r="E16" s="253">
        <v>2</v>
      </c>
      <c r="F16" s="254"/>
      <c r="G16" s="253"/>
      <c r="H16" s="114"/>
    </row>
    <row r="17" spans="1:8">
      <c r="A17" s="248">
        <v>45005</v>
      </c>
      <c r="B17" s="608">
        <v>11</v>
      </c>
      <c r="C17" s="609"/>
      <c r="D17" s="253"/>
      <c r="E17" s="253">
        <v>2</v>
      </c>
      <c r="F17" s="254"/>
      <c r="G17" s="253"/>
      <c r="H17" s="114"/>
    </row>
    <row r="18" spans="1:8">
      <c r="A18" s="248">
        <v>45009</v>
      </c>
      <c r="B18" s="608">
        <v>11</v>
      </c>
      <c r="C18" s="609"/>
      <c r="D18" s="253"/>
      <c r="E18" s="253">
        <v>2</v>
      </c>
      <c r="F18" s="254"/>
      <c r="G18" s="253"/>
      <c r="H18" s="114"/>
    </row>
    <row r="19" spans="1:8">
      <c r="A19" s="248">
        <v>45012</v>
      </c>
      <c r="B19" s="608">
        <v>11</v>
      </c>
      <c r="C19" s="609"/>
      <c r="D19" s="253"/>
      <c r="E19" s="253">
        <v>2</v>
      </c>
      <c r="F19" s="254"/>
      <c r="G19" s="253"/>
      <c r="H19" s="114"/>
    </row>
    <row r="20" spans="1:8">
      <c r="A20" s="248">
        <v>45013</v>
      </c>
      <c r="B20" s="608">
        <v>11</v>
      </c>
      <c r="C20" s="609"/>
      <c r="D20" s="253"/>
      <c r="E20" s="253">
        <v>2</v>
      </c>
      <c r="F20" s="254"/>
      <c r="G20" s="253"/>
      <c r="H20" s="114"/>
    </row>
    <row r="21" spans="1:8">
      <c r="A21" s="248">
        <v>45014</v>
      </c>
      <c r="B21" s="608">
        <v>11</v>
      </c>
      <c r="C21" s="609"/>
      <c r="D21" s="253"/>
      <c r="E21" s="253">
        <v>2</v>
      </c>
      <c r="F21" s="254"/>
      <c r="G21" s="253"/>
      <c r="H21" s="114"/>
    </row>
    <row r="22" spans="1:8">
      <c r="A22" s="248">
        <v>45015</v>
      </c>
      <c r="B22" s="608">
        <v>11</v>
      </c>
      <c r="C22" s="609"/>
      <c r="D22" s="253"/>
      <c r="E22" s="253">
        <v>2</v>
      </c>
      <c r="F22" s="254"/>
      <c r="G22" s="253"/>
      <c r="H22" s="114"/>
    </row>
    <row r="23" spans="1:8">
      <c r="A23" s="248">
        <v>45016</v>
      </c>
      <c r="B23" s="608">
        <v>11</v>
      </c>
      <c r="C23" s="609"/>
      <c r="D23" s="253"/>
      <c r="E23" s="253">
        <v>2</v>
      </c>
      <c r="F23" s="254"/>
      <c r="G23" s="253"/>
      <c r="H23" s="114"/>
    </row>
    <row r="24" spans="1:8">
      <c r="A24" s="249" t="s">
        <v>16</v>
      </c>
      <c r="B24" s="610">
        <f>SUM(B5:B23)</f>
        <v>209</v>
      </c>
      <c r="C24" s="610"/>
      <c r="D24" s="120">
        <f>SUM(D5:D23)</f>
        <v>0</v>
      </c>
      <c r="E24" s="120">
        <f>SUM(E5:E23)</f>
        <v>38</v>
      </c>
      <c r="F24" s="120">
        <f>SUM(F5:F23)</f>
        <v>0</v>
      </c>
      <c r="G24" s="121" t="s">
        <v>25</v>
      </c>
      <c r="H24" s="121" t="s">
        <v>25</v>
      </c>
    </row>
    <row r="25" spans="1:8" ht="18">
      <c r="A25" s="250" t="s">
        <v>101</v>
      </c>
      <c r="B25" s="606">
        <f>B24/19</f>
        <v>11</v>
      </c>
      <c r="C25" s="606"/>
      <c r="D25" s="255">
        <f>D24/19</f>
        <v>0</v>
      </c>
      <c r="E25" s="255">
        <f>E24/19</f>
        <v>2</v>
      </c>
      <c r="F25" s="255">
        <f>F24/19</f>
        <v>0</v>
      </c>
      <c r="G25" s="122"/>
    </row>
    <row r="26" spans="1:8" ht="15.75">
      <c r="A26" s="251"/>
      <c r="B26" s="50"/>
      <c r="C26" s="50"/>
      <c r="D26" s="50"/>
      <c r="E26" s="51"/>
    </row>
    <row r="27" spans="1:8">
      <c r="A27" s="252" t="s">
        <v>17</v>
      </c>
      <c r="B27" s="11"/>
      <c r="C27" s="607"/>
      <c r="D27" s="605"/>
    </row>
    <row r="28" spans="1:8">
      <c r="A28" s="12"/>
      <c r="B28" s="10" t="s">
        <v>18</v>
      </c>
      <c r="C28" s="10"/>
      <c r="D28" s="10" t="s">
        <v>22</v>
      </c>
    </row>
  </sheetData>
  <mergeCells count="25">
    <mergeCell ref="B7:C7"/>
    <mergeCell ref="A1:G1"/>
    <mergeCell ref="A2:G2"/>
    <mergeCell ref="B4:C4"/>
    <mergeCell ref="B5:C5"/>
    <mergeCell ref="B6:C6"/>
    <mergeCell ref="B18:C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5:C25"/>
    <mergeCell ref="C27:D27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tabSelected="1" workbookViewId="0">
      <selection activeCell="I18" sqref="I18:Y18"/>
    </sheetView>
  </sheetViews>
  <sheetFormatPr defaultRowHeight="12.75"/>
  <cols>
    <col min="1" max="1" width="8.85546875" style="9" customWidth="1"/>
    <col min="2" max="2" width="8.5703125" style="9" customWidth="1"/>
    <col min="3" max="3" width="16.7109375" style="9" customWidth="1"/>
    <col min="4" max="4" width="5.7109375" style="9" customWidth="1"/>
    <col min="5" max="5" width="10.7109375" style="9" customWidth="1"/>
    <col min="6" max="6" width="14.140625" style="10" customWidth="1"/>
    <col min="7" max="7" width="28.5703125" style="10" customWidth="1"/>
    <col min="8" max="8" width="12.7109375" style="10" customWidth="1"/>
    <col min="9" max="11" width="4.140625" style="9" customWidth="1"/>
    <col min="12" max="12" width="5" style="9" customWidth="1"/>
    <col min="13" max="15" width="4.140625" style="9" customWidth="1"/>
    <col min="16" max="16" width="4.5703125" style="9" customWidth="1"/>
    <col min="17" max="23" width="3.28515625" style="9" customWidth="1"/>
    <col min="24" max="24" width="15" style="9" customWidth="1"/>
    <col min="25" max="25" width="15.28515625" style="9" customWidth="1"/>
    <col min="26" max="26" width="14.42578125" style="9" customWidth="1"/>
    <col min="27" max="256" width="8.85546875" style="9"/>
    <col min="257" max="267" width="4.140625" style="9" customWidth="1"/>
    <col min="268" max="268" width="5" style="9" customWidth="1"/>
    <col min="269" max="271" width="4.140625" style="9" customWidth="1"/>
    <col min="272" max="272" width="4.5703125" style="9" customWidth="1"/>
    <col min="273" max="279" width="3.28515625" style="9" customWidth="1"/>
    <col min="280" max="280" width="15" style="9" customWidth="1"/>
    <col min="281" max="281" width="15.28515625" style="9" customWidth="1"/>
    <col min="282" max="282" width="14.42578125" style="9" customWidth="1"/>
    <col min="283" max="512" width="8.85546875" style="9"/>
    <col min="513" max="523" width="4.140625" style="9" customWidth="1"/>
    <col min="524" max="524" width="5" style="9" customWidth="1"/>
    <col min="525" max="527" width="4.140625" style="9" customWidth="1"/>
    <col min="528" max="528" width="4.5703125" style="9" customWidth="1"/>
    <col min="529" max="535" width="3.28515625" style="9" customWidth="1"/>
    <col min="536" max="536" width="15" style="9" customWidth="1"/>
    <col min="537" max="537" width="15.28515625" style="9" customWidth="1"/>
    <col min="538" max="538" width="14.42578125" style="9" customWidth="1"/>
    <col min="539" max="768" width="8.85546875" style="9"/>
    <col min="769" max="779" width="4.140625" style="9" customWidth="1"/>
    <col min="780" max="780" width="5" style="9" customWidth="1"/>
    <col min="781" max="783" width="4.140625" style="9" customWidth="1"/>
    <col min="784" max="784" width="4.5703125" style="9" customWidth="1"/>
    <col min="785" max="791" width="3.28515625" style="9" customWidth="1"/>
    <col min="792" max="792" width="15" style="9" customWidth="1"/>
    <col min="793" max="793" width="15.28515625" style="9" customWidth="1"/>
    <col min="794" max="794" width="14.42578125" style="9" customWidth="1"/>
    <col min="795" max="1024" width="8.85546875" style="9"/>
    <col min="1025" max="1035" width="4.140625" style="9" customWidth="1"/>
    <col min="1036" max="1036" width="5" style="9" customWidth="1"/>
    <col min="1037" max="1039" width="4.140625" style="9" customWidth="1"/>
    <col min="1040" max="1040" width="4.5703125" style="9" customWidth="1"/>
    <col min="1041" max="1047" width="3.28515625" style="9" customWidth="1"/>
    <col min="1048" max="1048" width="15" style="9" customWidth="1"/>
    <col min="1049" max="1049" width="15.28515625" style="9" customWidth="1"/>
    <col min="1050" max="1050" width="14.42578125" style="9" customWidth="1"/>
    <col min="1051" max="1280" width="8.85546875" style="9"/>
    <col min="1281" max="1291" width="4.140625" style="9" customWidth="1"/>
    <col min="1292" max="1292" width="5" style="9" customWidth="1"/>
    <col min="1293" max="1295" width="4.140625" style="9" customWidth="1"/>
    <col min="1296" max="1296" width="4.5703125" style="9" customWidth="1"/>
    <col min="1297" max="1303" width="3.28515625" style="9" customWidth="1"/>
    <col min="1304" max="1304" width="15" style="9" customWidth="1"/>
    <col min="1305" max="1305" width="15.28515625" style="9" customWidth="1"/>
    <col min="1306" max="1306" width="14.42578125" style="9" customWidth="1"/>
    <col min="1307" max="1536" width="8.85546875" style="9"/>
    <col min="1537" max="1547" width="4.140625" style="9" customWidth="1"/>
    <col min="1548" max="1548" width="5" style="9" customWidth="1"/>
    <col min="1549" max="1551" width="4.140625" style="9" customWidth="1"/>
    <col min="1552" max="1552" width="4.5703125" style="9" customWidth="1"/>
    <col min="1553" max="1559" width="3.28515625" style="9" customWidth="1"/>
    <col min="1560" max="1560" width="15" style="9" customWidth="1"/>
    <col min="1561" max="1561" width="15.28515625" style="9" customWidth="1"/>
    <col min="1562" max="1562" width="14.42578125" style="9" customWidth="1"/>
    <col min="1563" max="1792" width="8.85546875" style="9"/>
    <col min="1793" max="1803" width="4.140625" style="9" customWidth="1"/>
    <col min="1804" max="1804" width="5" style="9" customWidth="1"/>
    <col min="1805" max="1807" width="4.140625" style="9" customWidth="1"/>
    <col min="1808" max="1808" width="4.5703125" style="9" customWidth="1"/>
    <col min="1809" max="1815" width="3.28515625" style="9" customWidth="1"/>
    <col min="1816" max="1816" width="15" style="9" customWidth="1"/>
    <col min="1817" max="1817" width="15.28515625" style="9" customWidth="1"/>
    <col min="1818" max="1818" width="14.42578125" style="9" customWidth="1"/>
    <col min="1819" max="2048" width="8.85546875" style="9"/>
    <col min="2049" max="2059" width="4.140625" style="9" customWidth="1"/>
    <col min="2060" max="2060" width="5" style="9" customWidth="1"/>
    <col min="2061" max="2063" width="4.140625" style="9" customWidth="1"/>
    <col min="2064" max="2064" width="4.5703125" style="9" customWidth="1"/>
    <col min="2065" max="2071" width="3.28515625" style="9" customWidth="1"/>
    <col min="2072" max="2072" width="15" style="9" customWidth="1"/>
    <col min="2073" max="2073" width="15.28515625" style="9" customWidth="1"/>
    <col min="2074" max="2074" width="14.42578125" style="9" customWidth="1"/>
    <col min="2075" max="2304" width="8.85546875" style="9"/>
    <col min="2305" max="2315" width="4.140625" style="9" customWidth="1"/>
    <col min="2316" max="2316" width="5" style="9" customWidth="1"/>
    <col min="2317" max="2319" width="4.140625" style="9" customWidth="1"/>
    <col min="2320" max="2320" width="4.5703125" style="9" customWidth="1"/>
    <col min="2321" max="2327" width="3.28515625" style="9" customWidth="1"/>
    <col min="2328" max="2328" width="15" style="9" customWidth="1"/>
    <col min="2329" max="2329" width="15.28515625" style="9" customWidth="1"/>
    <col min="2330" max="2330" width="14.42578125" style="9" customWidth="1"/>
    <col min="2331" max="2560" width="8.85546875" style="9"/>
    <col min="2561" max="2571" width="4.140625" style="9" customWidth="1"/>
    <col min="2572" max="2572" width="5" style="9" customWidth="1"/>
    <col min="2573" max="2575" width="4.140625" style="9" customWidth="1"/>
    <col min="2576" max="2576" width="4.5703125" style="9" customWidth="1"/>
    <col min="2577" max="2583" width="3.28515625" style="9" customWidth="1"/>
    <col min="2584" max="2584" width="15" style="9" customWidth="1"/>
    <col min="2585" max="2585" width="15.28515625" style="9" customWidth="1"/>
    <col min="2586" max="2586" width="14.42578125" style="9" customWidth="1"/>
    <col min="2587" max="2816" width="8.85546875" style="9"/>
    <col min="2817" max="2827" width="4.140625" style="9" customWidth="1"/>
    <col min="2828" max="2828" width="5" style="9" customWidth="1"/>
    <col min="2829" max="2831" width="4.140625" style="9" customWidth="1"/>
    <col min="2832" max="2832" width="4.5703125" style="9" customWidth="1"/>
    <col min="2833" max="2839" width="3.28515625" style="9" customWidth="1"/>
    <col min="2840" max="2840" width="15" style="9" customWidth="1"/>
    <col min="2841" max="2841" width="15.28515625" style="9" customWidth="1"/>
    <col min="2842" max="2842" width="14.42578125" style="9" customWidth="1"/>
    <col min="2843" max="3072" width="8.85546875" style="9"/>
    <col min="3073" max="3083" width="4.140625" style="9" customWidth="1"/>
    <col min="3084" max="3084" width="5" style="9" customWidth="1"/>
    <col min="3085" max="3087" width="4.140625" style="9" customWidth="1"/>
    <col min="3088" max="3088" width="4.5703125" style="9" customWidth="1"/>
    <col min="3089" max="3095" width="3.28515625" style="9" customWidth="1"/>
    <col min="3096" max="3096" width="15" style="9" customWidth="1"/>
    <col min="3097" max="3097" width="15.28515625" style="9" customWidth="1"/>
    <col min="3098" max="3098" width="14.42578125" style="9" customWidth="1"/>
    <col min="3099" max="3328" width="8.85546875" style="9"/>
    <col min="3329" max="3339" width="4.140625" style="9" customWidth="1"/>
    <col min="3340" max="3340" width="5" style="9" customWidth="1"/>
    <col min="3341" max="3343" width="4.140625" style="9" customWidth="1"/>
    <col min="3344" max="3344" width="4.5703125" style="9" customWidth="1"/>
    <col min="3345" max="3351" width="3.28515625" style="9" customWidth="1"/>
    <col min="3352" max="3352" width="15" style="9" customWidth="1"/>
    <col min="3353" max="3353" width="15.28515625" style="9" customWidth="1"/>
    <col min="3354" max="3354" width="14.42578125" style="9" customWidth="1"/>
    <col min="3355" max="3584" width="8.85546875" style="9"/>
    <col min="3585" max="3595" width="4.140625" style="9" customWidth="1"/>
    <col min="3596" max="3596" width="5" style="9" customWidth="1"/>
    <col min="3597" max="3599" width="4.140625" style="9" customWidth="1"/>
    <col min="3600" max="3600" width="4.5703125" style="9" customWidth="1"/>
    <col min="3601" max="3607" width="3.28515625" style="9" customWidth="1"/>
    <col min="3608" max="3608" width="15" style="9" customWidth="1"/>
    <col min="3609" max="3609" width="15.28515625" style="9" customWidth="1"/>
    <col min="3610" max="3610" width="14.42578125" style="9" customWidth="1"/>
    <col min="3611" max="3840" width="8.85546875" style="9"/>
    <col min="3841" max="3851" width="4.140625" style="9" customWidth="1"/>
    <col min="3852" max="3852" width="5" style="9" customWidth="1"/>
    <col min="3853" max="3855" width="4.140625" style="9" customWidth="1"/>
    <col min="3856" max="3856" width="4.5703125" style="9" customWidth="1"/>
    <col min="3857" max="3863" width="3.28515625" style="9" customWidth="1"/>
    <col min="3864" max="3864" width="15" style="9" customWidth="1"/>
    <col min="3865" max="3865" width="15.28515625" style="9" customWidth="1"/>
    <col min="3866" max="3866" width="14.42578125" style="9" customWidth="1"/>
    <col min="3867" max="4096" width="8.85546875" style="9"/>
    <col min="4097" max="4107" width="4.140625" style="9" customWidth="1"/>
    <col min="4108" max="4108" width="5" style="9" customWidth="1"/>
    <col min="4109" max="4111" width="4.140625" style="9" customWidth="1"/>
    <col min="4112" max="4112" width="4.5703125" style="9" customWidth="1"/>
    <col min="4113" max="4119" width="3.28515625" style="9" customWidth="1"/>
    <col min="4120" max="4120" width="15" style="9" customWidth="1"/>
    <col min="4121" max="4121" width="15.28515625" style="9" customWidth="1"/>
    <col min="4122" max="4122" width="14.42578125" style="9" customWidth="1"/>
    <col min="4123" max="4352" width="8.85546875" style="9"/>
    <col min="4353" max="4363" width="4.140625" style="9" customWidth="1"/>
    <col min="4364" max="4364" width="5" style="9" customWidth="1"/>
    <col min="4365" max="4367" width="4.140625" style="9" customWidth="1"/>
    <col min="4368" max="4368" width="4.5703125" style="9" customWidth="1"/>
    <col min="4369" max="4375" width="3.28515625" style="9" customWidth="1"/>
    <col min="4376" max="4376" width="15" style="9" customWidth="1"/>
    <col min="4377" max="4377" width="15.28515625" style="9" customWidth="1"/>
    <col min="4378" max="4378" width="14.42578125" style="9" customWidth="1"/>
    <col min="4379" max="4608" width="8.85546875" style="9"/>
    <col min="4609" max="4619" width="4.140625" style="9" customWidth="1"/>
    <col min="4620" max="4620" width="5" style="9" customWidth="1"/>
    <col min="4621" max="4623" width="4.140625" style="9" customWidth="1"/>
    <col min="4624" max="4624" width="4.5703125" style="9" customWidth="1"/>
    <col min="4625" max="4631" width="3.28515625" style="9" customWidth="1"/>
    <col min="4632" max="4632" width="15" style="9" customWidth="1"/>
    <col min="4633" max="4633" width="15.28515625" style="9" customWidth="1"/>
    <col min="4634" max="4634" width="14.42578125" style="9" customWidth="1"/>
    <col min="4635" max="4864" width="8.85546875" style="9"/>
    <col min="4865" max="4875" width="4.140625" style="9" customWidth="1"/>
    <col min="4876" max="4876" width="5" style="9" customWidth="1"/>
    <col min="4877" max="4879" width="4.140625" style="9" customWidth="1"/>
    <col min="4880" max="4880" width="4.5703125" style="9" customWidth="1"/>
    <col min="4881" max="4887" width="3.28515625" style="9" customWidth="1"/>
    <col min="4888" max="4888" width="15" style="9" customWidth="1"/>
    <col min="4889" max="4889" width="15.28515625" style="9" customWidth="1"/>
    <col min="4890" max="4890" width="14.42578125" style="9" customWidth="1"/>
    <col min="4891" max="5120" width="8.85546875" style="9"/>
    <col min="5121" max="5131" width="4.140625" style="9" customWidth="1"/>
    <col min="5132" max="5132" width="5" style="9" customWidth="1"/>
    <col min="5133" max="5135" width="4.140625" style="9" customWidth="1"/>
    <col min="5136" max="5136" width="4.5703125" style="9" customWidth="1"/>
    <col min="5137" max="5143" width="3.28515625" style="9" customWidth="1"/>
    <col min="5144" max="5144" width="15" style="9" customWidth="1"/>
    <col min="5145" max="5145" width="15.28515625" style="9" customWidth="1"/>
    <col min="5146" max="5146" width="14.42578125" style="9" customWidth="1"/>
    <col min="5147" max="5376" width="8.85546875" style="9"/>
    <col min="5377" max="5387" width="4.140625" style="9" customWidth="1"/>
    <col min="5388" max="5388" width="5" style="9" customWidth="1"/>
    <col min="5389" max="5391" width="4.140625" style="9" customWidth="1"/>
    <col min="5392" max="5392" width="4.5703125" style="9" customWidth="1"/>
    <col min="5393" max="5399" width="3.28515625" style="9" customWidth="1"/>
    <col min="5400" max="5400" width="15" style="9" customWidth="1"/>
    <col min="5401" max="5401" width="15.28515625" style="9" customWidth="1"/>
    <col min="5402" max="5402" width="14.42578125" style="9" customWidth="1"/>
    <col min="5403" max="5632" width="8.85546875" style="9"/>
    <col min="5633" max="5643" width="4.140625" style="9" customWidth="1"/>
    <col min="5644" max="5644" width="5" style="9" customWidth="1"/>
    <col min="5645" max="5647" width="4.140625" style="9" customWidth="1"/>
    <col min="5648" max="5648" width="4.5703125" style="9" customWidth="1"/>
    <col min="5649" max="5655" width="3.28515625" style="9" customWidth="1"/>
    <col min="5656" max="5656" width="15" style="9" customWidth="1"/>
    <col min="5657" max="5657" width="15.28515625" style="9" customWidth="1"/>
    <col min="5658" max="5658" width="14.42578125" style="9" customWidth="1"/>
    <col min="5659" max="5888" width="8.85546875" style="9"/>
    <col min="5889" max="5899" width="4.140625" style="9" customWidth="1"/>
    <col min="5900" max="5900" width="5" style="9" customWidth="1"/>
    <col min="5901" max="5903" width="4.140625" style="9" customWidth="1"/>
    <col min="5904" max="5904" width="4.5703125" style="9" customWidth="1"/>
    <col min="5905" max="5911" width="3.28515625" style="9" customWidth="1"/>
    <col min="5912" max="5912" width="15" style="9" customWidth="1"/>
    <col min="5913" max="5913" width="15.28515625" style="9" customWidth="1"/>
    <col min="5914" max="5914" width="14.42578125" style="9" customWidth="1"/>
    <col min="5915" max="6144" width="8.85546875" style="9"/>
    <col min="6145" max="6155" width="4.140625" style="9" customWidth="1"/>
    <col min="6156" max="6156" width="5" style="9" customWidth="1"/>
    <col min="6157" max="6159" width="4.140625" style="9" customWidth="1"/>
    <col min="6160" max="6160" width="4.5703125" style="9" customWidth="1"/>
    <col min="6161" max="6167" width="3.28515625" style="9" customWidth="1"/>
    <col min="6168" max="6168" width="15" style="9" customWidth="1"/>
    <col min="6169" max="6169" width="15.28515625" style="9" customWidth="1"/>
    <col min="6170" max="6170" width="14.42578125" style="9" customWidth="1"/>
    <col min="6171" max="6400" width="8.85546875" style="9"/>
    <col min="6401" max="6411" width="4.140625" style="9" customWidth="1"/>
    <col min="6412" max="6412" width="5" style="9" customWidth="1"/>
    <col min="6413" max="6415" width="4.140625" style="9" customWidth="1"/>
    <col min="6416" max="6416" width="4.5703125" style="9" customWidth="1"/>
    <col min="6417" max="6423" width="3.28515625" style="9" customWidth="1"/>
    <col min="6424" max="6424" width="15" style="9" customWidth="1"/>
    <col min="6425" max="6425" width="15.28515625" style="9" customWidth="1"/>
    <col min="6426" max="6426" width="14.42578125" style="9" customWidth="1"/>
    <col min="6427" max="6656" width="8.85546875" style="9"/>
    <col min="6657" max="6667" width="4.140625" style="9" customWidth="1"/>
    <col min="6668" max="6668" width="5" style="9" customWidth="1"/>
    <col min="6669" max="6671" width="4.140625" style="9" customWidth="1"/>
    <col min="6672" max="6672" width="4.5703125" style="9" customWidth="1"/>
    <col min="6673" max="6679" width="3.28515625" style="9" customWidth="1"/>
    <col min="6680" max="6680" width="15" style="9" customWidth="1"/>
    <col min="6681" max="6681" width="15.28515625" style="9" customWidth="1"/>
    <col min="6682" max="6682" width="14.42578125" style="9" customWidth="1"/>
    <col min="6683" max="6912" width="8.85546875" style="9"/>
    <col min="6913" max="6923" width="4.140625" style="9" customWidth="1"/>
    <col min="6924" max="6924" width="5" style="9" customWidth="1"/>
    <col min="6925" max="6927" width="4.140625" style="9" customWidth="1"/>
    <col min="6928" max="6928" width="4.5703125" style="9" customWidth="1"/>
    <col min="6929" max="6935" width="3.28515625" style="9" customWidth="1"/>
    <col min="6936" max="6936" width="15" style="9" customWidth="1"/>
    <col min="6937" max="6937" width="15.28515625" style="9" customWidth="1"/>
    <col min="6938" max="6938" width="14.42578125" style="9" customWidth="1"/>
    <col min="6939" max="7168" width="8.85546875" style="9"/>
    <col min="7169" max="7179" width="4.140625" style="9" customWidth="1"/>
    <col min="7180" max="7180" width="5" style="9" customWidth="1"/>
    <col min="7181" max="7183" width="4.140625" style="9" customWidth="1"/>
    <col min="7184" max="7184" width="4.5703125" style="9" customWidth="1"/>
    <col min="7185" max="7191" width="3.28515625" style="9" customWidth="1"/>
    <col min="7192" max="7192" width="15" style="9" customWidth="1"/>
    <col min="7193" max="7193" width="15.28515625" style="9" customWidth="1"/>
    <col min="7194" max="7194" width="14.42578125" style="9" customWidth="1"/>
    <col min="7195" max="7424" width="8.85546875" style="9"/>
    <col min="7425" max="7435" width="4.140625" style="9" customWidth="1"/>
    <col min="7436" max="7436" width="5" style="9" customWidth="1"/>
    <col min="7437" max="7439" width="4.140625" style="9" customWidth="1"/>
    <col min="7440" max="7440" width="4.5703125" style="9" customWidth="1"/>
    <col min="7441" max="7447" width="3.28515625" style="9" customWidth="1"/>
    <col min="7448" max="7448" width="15" style="9" customWidth="1"/>
    <col min="7449" max="7449" width="15.28515625" style="9" customWidth="1"/>
    <col min="7450" max="7450" width="14.42578125" style="9" customWidth="1"/>
    <col min="7451" max="7680" width="8.85546875" style="9"/>
    <col min="7681" max="7691" width="4.140625" style="9" customWidth="1"/>
    <col min="7692" max="7692" width="5" style="9" customWidth="1"/>
    <col min="7693" max="7695" width="4.140625" style="9" customWidth="1"/>
    <col min="7696" max="7696" width="4.5703125" style="9" customWidth="1"/>
    <col min="7697" max="7703" width="3.28515625" style="9" customWidth="1"/>
    <col min="7704" max="7704" width="15" style="9" customWidth="1"/>
    <col min="7705" max="7705" width="15.28515625" style="9" customWidth="1"/>
    <col min="7706" max="7706" width="14.42578125" style="9" customWidth="1"/>
    <col min="7707" max="7936" width="8.85546875" style="9"/>
    <col min="7937" max="7947" width="4.140625" style="9" customWidth="1"/>
    <col min="7948" max="7948" width="5" style="9" customWidth="1"/>
    <col min="7949" max="7951" width="4.140625" style="9" customWidth="1"/>
    <col min="7952" max="7952" width="4.5703125" style="9" customWidth="1"/>
    <col min="7953" max="7959" width="3.28515625" style="9" customWidth="1"/>
    <col min="7960" max="7960" width="15" style="9" customWidth="1"/>
    <col min="7961" max="7961" width="15.28515625" style="9" customWidth="1"/>
    <col min="7962" max="7962" width="14.42578125" style="9" customWidth="1"/>
    <col min="7963" max="8192" width="8.85546875" style="9"/>
    <col min="8193" max="8203" width="4.140625" style="9" customWidth="1"/>
    <col min="8204" max="8204" width="5" style="9" customWidth="1"/>
    <col min="8205" max="8207" width="4.140625" style="9" customWidth="1"/>
    <col min="8208" max="8208" width="4.5703125" style="9" customWidth="1"/>
    <col min="8209" max="8215" width="3.28515625" style="9" customWidth="1"/>
    <col min="8216" max="8216" width="15" style="9" customWidth="1"/>
    <col min="8217" max="8217" width="15.28515625" style="9" customWidth="1"/>
    <col min="8218" max="8218" width="14.42578125" style="9" customWidth="1"/>
    <col min="8219" max="8448" width="8.85546875" style="9"/>
    <col min="8449" max="8459" width="4.140625" style="9" customWidth="1"/>
    <col min="8460" max="8460" width="5" style="9" customWidth="1"/>
    <col min="8461" max="8463" width="4.140625" style="9" customWidth="1"/>
    <col min="8464" max="8464" width="4.5703125" style="9" customWidth="1"/>
    <col min="8465" max="8471" width="3.28515625" style="9" customWidth="1"/>
    <col min="8472" max="8472" width="15" style="9" customWidth="1"/>
    <col min="8473" max="8473" width="15.28515625" style="9" customWidth="1"/>
    <col min="8474" max="8474" width="14.42578125" style="9" customWidth="1"/>
    <col min="8475" max="8704" width="8.85546875" style="9"/>
    <col min="8705" max="8715" width="4.140625" style="9" customWidth="1"/>
    <col min="8716" max="8716" width="5" style="9" customWidth="1"/>
    <col min="8717" max="8719" width="4.140625" style="9" customWidth="1"/>
    <col min="8720" max="8720" width="4.5703125" style="9" customWidth="1"/>
    <col min="8721" max="8727" width="3.28515625" style="9" customWidth="1"/>
    <col min="8728" max="8728" width="15" style="9" customWidth="1"/>
    <col min="8729" max="8729" width="15.28515625" style="9" customWidth="1"/>
    <col min="8730" max="8730" width="14.42578125" style="9" customWidth="1"/>
    <col min="8731" max="8960" width="8.85546875" style="9"/>
    <col min="8961" max="8971" width="4.140625" style="9" customWidth="1"/>
    <col min="8972" max="8972" width="5" style="9" customWidth="1"/>
    <col min="8973" max="8975" width="4.140625" style="9" customWidth="1"/>
    <col min="8976" max="8976" width="4.5703125" style="9" customWidth="1"/>
    <col min="8977" max="8983" width="3.28515625" style="9" customWidth="1"/>
    <col min="8984" max="8984" width="15" style="9" customWidth="1"/>
    <col min="8985" max="8985" width="15.28515625" style="9" customWidth="1"/>
    <col min="8986" max="8986" width="14.42578125" style="9" customWidth="1"/>
    <col min="8987" max="9216" width="8.85546875" style="9"/>
    <col min="9217" max="9227" width="4.140625" style="9" customWidth="1"/>
    <col min="9228" max="9228" width="5" style="9" customWidth="1"/>
    <col min="9229" max="9231" width="4.140625" style="9" customWidth="1"/>
    <col min="9232" max="9232" width="4.5703125" style="9" customWidth="1"/>
    <col min="9233" max="9239" width="3.28515625" style="9" customWidth="1"/>
    <col min="9240" max="9240" width="15" style="9" customWidth="1"/>
    <col min="9241" max="9241" width="15.28515625" style="9" customWidth="1"/>
    <col min="9242" max="9242" width="14.42578125" style="9" customWidth="1"/>
    <col min="9243" max="9472" width="8.85546875" style="9"/>
    <col min="9473" max="9483" width="4.140625" style="9" customWidth="1"/>
    <col min="9484" max="9484" width="5" style="9" customWidth="1"/>
    <col min="9485" max="9487" width="4.140625" style="9" customWidth="1"/>
    <col min="9488" max="9488" width="4.5703125" style="9" customWidth="1"/>
    <col min="9489" max="9495" width="3.28515625" style="9" customWidth="1"/>
    <col min="9496" max="9496" width="15" style="9" customWidth="1"/>
    <col min="9497" max="9497" width="15.28515625" style="9" customWidth="1"/>
    <col min="9498" max="9498" width="14.42578125" style="9" customWidth="1"/>
    <col min="9499" max="9728" width="8.85546875" style="9"/>
    <col min="9729" max="9739" width="4.140625" style="9" customWidth="1"/>
    <col min="9740" max="9740" width="5" style="9" customWidth="1"/>
    <col min="9741" max="9743" width="4.140625" style="9" customWidth="1"/>
    <col min="9744" max="9744" width="4.5703125" style="9" customWidth="1"/>
    <col min="9745" max="9751" width="3.28515625" style="9" customWidth="1"/>
    <col min="9752" max="9752" width="15" style="9" customWidth="1"/>
    <col min="9753" max="9753" width="15.28515625" style="9" customWidth="1"/>
    <col min="9754" max="9754" width="14.42578125" style="9" customWidth="1"/>
    <col min="9755" max="9984" width="8.85546875" style="9"/>
    <col min="9985" max="9995" width="4.140625" style="9" customWidth="1"/>
    <col min="9996" max="9996" width="5" style="9" customWidth="1"/>
    <col min="9997" max="9999" width="4.140625" style="9" customWidth="1"/>
    <col min="10000" max="10000" width="4.5703125" style="9" customWidth="1"/>
    <col min="10001" max="10007" width="3.28515625" style="9" customWidth="1"/>
    <col min="10008" max="10008" width="15" style="9" customWidth="1"/>
    <col min="10009" max="10009" width="15.28515625" style="9" customWidth="1"/>
    <col min="10010" max="10010" width="14.42578125" style="9" customWidth="1"/>
    <col min="10011" max="10240" width="8.85546875" style="9"/>
    <col min="10241" max="10251" width="4.140625" style="9" customWidth="1"/>
    <col min="10252" max="10252" width="5" style="9" customWidth="1"/>
    <col min="10253" max="10255" width="4.140625" style="9" customWidth="1"/>
    <col min="10256" max="10256" width="4.5703125" style="9" customWidth="1"/>
    <col min="10257" max="10263" width="3.28515625" style="9" customWidth="1"/>
    <col min="10264" max="10264" width="15" style="9" customWidth="1"/>
    <col min="10265" max="10265" width="15.28515625" style="9" customWidth="1"/>
    <col min="10266" max="10266" width="14.42578125" style="9" customWidth="1"/>
    <col min="10267" max="10496" width="8.85546875" style="9"/>
    <col min="10497" max="10507" width="4.140625" style="9" customWidth="1"/>
    <col min="10508" max="10508" width="5" style="9" customWidth="1"/>
    <col min="10509" max="10511" width="4.140625" style="9" customWidth="1"/>
    <col min="10512" max="10512" width="4.5703125" style="9" customWidth="1"/>
    <col min="10513" max="10519" width="3.28515625" style="9" customWidth="1"/>
    <col min="10520" max="10520" width="15" style="9" customWidth="1"/>
    <col min="10521" max="10521" width="15.28515625" style="9" customWidth="1"/>
    <col min="10522" max="10522" width="14.42578125" style="9" customWidth="1"/>
    <col min="10523" max="10752" width="8.85546875" style="9"/>
    <col min="10753" max="10763" width="4.140625" style="9" customWidth="1"/>
    <col min="10764" max="10764" width="5" style="9" customWidth="1"/>
    <col min="10765" max="10767" width="4.140625" style="9" customWidth="1"/>
    <col min="10768" max="10768" width="4.5703125" style="9" customWidth="1"/>
    <col min="10769" max="10775" width="3.28515625" style="9" customWidth="1"/>
    <col min="10776" max="10776" width="15" style="9" customWidth="1"/>
    <col min="10777" max="10777" width="15.28515625" style="9" customWidth="1"/>
    <col min="10778" max="10778" width="14.42578125" style="9" customWidth="1"/>
    <col min="10779" max="11008" width="8.85546875" style="9"/>
    <col min="11009" max="11019" width="4.140625" style="9" customWidth="1"/>
    <col min="11020" max="11020" width="5" style="9" customWidth="1"/>
    <col min="11021" max="11023" width="4.140625" style="9" customWidth="1"/>
    <col min="11024" max="11024" width="4.5703125" style="9" customWidth="1"/>
    <col min="11025" max="11031" width="3.28515625" style="9" customWidth="1"/>
    <col min="11032" max="11032" width="15" style="9" customWidth="1"/>
    <col min="11033" max="11033" width="15.28515625" style="9" customWidth="1"/>
    <col min="11034" max="11034" width="14.42578125" style="9" customWidth="1"/>
    <col min="11035" max="11264" width="8.85546875" style="9"/>
    <col min="11265" max="11275" width="4.140625" style="9" customWidth="1"/>
    <col min="11276" max="11276" width="5" style="9" customWidth="1"/>
    <col min="11277" max="11279" width="4.140625" style="9" customWidth="1"/>
    <col min="11280" max="11280" width="4.5703125" style="9" customWidth="1"/>
    <col min="11281" max="11287" width="3.28515625" style="9" customWidth="1"/>
    <col min="11288" max="11288" width="15" style="9" customWidth="1"/>
    <col min="11289" max="11289" width="15.28515625" style="9" customWidth="1"/>
    <col min="11290" max="11290" width="14.42578125" style="9" customWidth="1"/>
    <col min="11291" max="11520" width="8.85546875" style="9"/>
    <col min="11521" max="11531" width="4.140625" style="9" customWidth="1"/>
    <col min="11532" max="11532" width="5" style="9" customWidth="1"/>
    <col min="11533" max="11535" width="4.140625" style="9" customWidth="1"/>
    <col min="11536" max="11536" width="4.5703125" style="9" customWidth="1"/>
    <col min="11537" max="11543" width="3.28515625" style="9" customWidth="1"/>
    <col min="11544" max="11544" width="15" style="9" customWidth="1"/>
    <col min="11545" max="11545" width="15.28515625" style="9" customWidth="1"/>
    <col min="11546" max="11546" width="14.42578125" style="9" customWidth="1"/>
    <col min="11547" max="11776" width="8.85546875" style="9"/>
    <col min="11777" max="11787" width="4.140625" style="9" customWidth="1"/>
    <col min="11788" max="11788" width="5" style="9" customWidth="1"/>
    <col min="11789" max="11791" width="4.140625" style="9" customWidth="1"/>
    <col min="11792" max="11792" width="4.5703125" style="9" customWidth="1"/>
    <col min="11793" max="11799" width="3.28515625" style="9" customWidth="1"/>
    <col min="11800" max="11800" width="15" style="9" customWidth="1"/>
    <col min="11801" max="11801" width="15.28515625" style="9" customWidth="1"/>
    <col min="11802" max="11802" width="14.42578125" style="9" customWidth="1"/>
    <col min="11803" max="12032" width="8.85546875" style="9"/>
    <col min="12033" max="12043" width="4.140625" style="9" customWidth="1"/>
    <col min="12044" max="12044" width="5" style="9" customWidth="1"/>
    <col min="12045" max="12047" width="4.140625" style="9" customWidth="1"/>
    <col min="12048" max="12048" width="4.5703125" style="9" customWidth="1"/>
    <col min="12049" max="12055" width="3.28515625" style="9" customWidth="1"/>
    <col min="12056" max="12056" width="15" style="9" customWidth="1"/>
    <col min="12057" max="12057" width="15.28515625" style="9" customWidth="1"/>
    <col min="12058" max="12058" width="14.42578125" style="9" customWidth="1"/>
    <col min="12059" max="12288" width="8.85546875" style="9"/>
    <col min="12289" max="12299" width="4.140625" style="9" customWidth="1"/>
    <col min="12300" max="12300" width="5" style="9" customWidth="1"/>
    <col min="12301" max="12303" width="4.140625" style="9" customWidth="1"/>
    <col min="12304" max="12304" width="4.5703125" style="9" customWidth="1"/>
    <col min="12305" max="12311" width="3.28515625" style="9" customWidth="1"/>
    <col min="12312" max="12312" width="15" style="9" customWidth="1"/>
    <col min="12313" max="12313" width="15.28515625" style="9" customWidth="1"/>
    <col min="12314" max="12314" width="14.42578125" style="9" customWidth="1"/>
    <col min="12315" max="12544" width="8.85546875" style="9"/>
    <col min="12545" max="12555" width="4.140625" style="9" customWidth="1"/>
    <col min="12556" max="12556" width="5" style="9" customWidth="1"/>
    <col min="12557" max="12559" width="4.140625" style="9" customWidth="1"/>
    <col min="12560" max="12560" width="4.5703125" style="9" customWidth="1"/>
    <col min="12561" max="12567" width="3.28515625" style="9" customWidth="1"/>
    <col min="12568" max="12568" width="15" style="9" customWidth="1"/>
    <col min="12569" max="12569" width="15.28515625" style="9" customWidth="1"/>
    <col min="12570" max="12570" width="14.42578125" style="9" customWidth="1"/>
    <col min="12571" max="12800" width="8.85546875" style="9"/>
    <col min="12801" max="12811" width="4.140625" style="9" customWidth="1"/>
    <col min="12812" max="12812" width="5" style="9" customWidth="1"/>
    <col min="12813" max="12815" width="4.140625" style="9" customWidth="1"/>
    <col min="12816" max="12816" width="4.5703125" style="9" customWidth="1"/>
    <col min="12817" max="12823" width="3.28515625" style="9" customWidth="1"/>
    <col min="12824" max="12824" width="15" style="9" customWidth="1"/>
    <col min="12825" max="12825" width="15.28515625" style="9" customWidth="1"/>
    <col min="12826" max="12826" width="14.42578125" style="9" customWidth="1"/>
    <col min="12827" max="13056" width="8.85546875" style="9"/>
    <col min="13057" max="13067" width="4.140625" style="9" customWidth="1"/>
    <col min="13068" max="13068" width="5" style="9" customWidth="1"/>
    <col min="13069" max="13071" width="4.140625" style="9" customWidth="1"/>
    <col min="13072" max="13072" width="4.5703125" style="9" customWidth="1"/>
    <col min="13073" max="13079" width="3.28515625" style="9" customWidth="1"/>
    <col min="13080" max="13080" width="15" style="9" customWidth="1"/>
    <col min="13081" max="13081" width="15.28515625" style="9" customWidth="1"/>
    <col min="13082" max="13082" width="14.42578125" style="9" customWidth="1"/>
    <col min="13083" max="13312" width="8.85546875" style="9"/>
    <col min="13313" max="13323" width="4.140625" style="9" customWidth="1"/>
    <col min="13324" max="13324" width="5" style="9" customWidth="1"/>
    <col min="13325" max="13327" width="4.140625" style="9" customWidth="1"/>
    <col min="13328" max="13328" width="4.5703125" style="9" customWidth="1"/>
    <col min="13329" max="13335" width="3.28515625" style="9" customWidth="1"/>
    <col min="13336" max="13336" width="15" style="9" customWidth="1"/>
    <col min="13337" max="13337" width="15.28515625" style="9" customWidth="1"/>
    <col min="13338" max="13338" width="14.42578125" style="9" customWidth="1"/>
    <col min="13339" max="13568" width="8.85546875" style="9"/>
    <col min="13569" max="13579" width="4.140625" style="9" customWidth="1"/>
    <col min="13580" max="13580" width="5" style="9" customWidth="1"/>
    <col min="13581" max="13583" width="4.140625" style="9" customWidth="1"/>
    <col min="13584" max="13584" width="4.5703125" style="9" customWidth="1"/>
    <col min="13585" max="13591" width="3.28515625" style="9" customWidth="1"/>
    <col min="13592" max="13592" width="15" style="9" customWidth="1"/>
    <col min="13593" max="13593" width="15.28515625" style="9" customWidth="1"/>
    <col min="13594" max="13594" width="14.42578125" style="9" customWidth="1"/>
    <col min="13595" max="13824" width="8.85546875" style="9"/>
    <col min="13825" max="13835" width="4.140625" style="9" customWidth="1"/>
    <col min="13836" max="13836" width="5" style="9" customWidth="1"/>
    <col min="13837" max="13839" width="4.140625" style="9" customWidth="1"/>
    <col min="13840" max="13840" width="4.5703125" style="9" customWidth="1"/>
    <col min="13841" max="13847" width="3.28515625" style="9" customWidth="1"/>
    <col min="13848" max="13848" width="15" style="9" customWidth="1"/>
    <col min="13849" max="13849" width="15.28515625" style="9" customWidth="1"/>
    <col min="13850" max="13850" width="14.42578125" style="9" customWidth="1"/>
    <col min="13851" max="14080" width="8.85546875" style="9"/>
    <col min="14081" max="14091" width="4.140625" style="9" customWidth="1"/>
    <col min="14092" max="14092" width="5" style="9" customWidth="1"/>
    <col min="14093" max="14095" width="4.140625" style="9" customWidth="1"/>
    <col min="14096" max="14096" width="4.5703125" style="9" customWidth="1"/>
    <col min="14097" max="14103" width="3.28515625" style="9" customWidth="1"/>
    <col min="14104" max="14104" width="15" style="9" customWidth="1"/>
    <col min="14105" max="14105" width="15.28515625" style="9" customWidth="1"/>
    <col min="14106" max="14106" width="14.42578125" style="9" customWidth="1"/>
    <col min="14107" max="14336" width="8.85546875" style="9"/>
    <col min="14337" max="14347" width="4.140625" style="9" customWidth="1"/>
    <col min="14348" max="14348" width="5" style="9" customWidth="1"/>
    <col min="14349" max="14351" width="4.140625" style="9" customWidth="1"/>
    <col min="14352" max="14352" width="4.5703125" style="9" customWidth="1"/>
    <col min="14353" max="14359" width="3.28515625" style="9" customWidth="1"/>
    <col min="14360" max="14360" width="15" style="9" customWidth="1"/>
    <col min="14361" max="14361" width="15.28515625" style="9" customWidth="1"/>
    <col min="14362" max="14362" width="14.42578125" style="9" customWidth="1"/>
    <col min="14363" max="14592" width="8.85546875" style="9"/>
    <col min="14593" max="14603" width="4.140625" style="9" customWidth="1"/>
    <col min="14604" max="14604" width="5" style="9" customWidth="1"/>
    <col min="14605" max="14607" width="4.140625" style="9" customWidth="1"/>
    <col min="14608" max="14608" width="4.5703125" style="9" customWidth="1"/>
    <col min="14609" max="14615" width="3.28515625" style="9" customWidth="1"/>
    <col min="14616" max="14616" width="15" style="9" customWidth="1"/>
    <col min="14617" max="14617" width="15.28515625" style="9" customWidth="1"/>
    <col min="14618" max="14618" width="14.42578125" style="9" customWidth="1"/>
    <col min="14619" max="14848" width="8.85546875" style="9"/>
    <col min="14849" max="14859" width="4.140625" style="9" customWidth="1"/>
    <col min="14860" max="14860" width="5" style="9" customWidth="1"/>
    <col min="14861" max="14863" width="4.140625" style="9" customWidth="1"/>
    <col min="14864" max="14864" width="4.5703125" style="9" customWidth="1"/>
    <col min="14865" max="14871" width="3.28515625" style="9" customWidth="1"/>
    <col min="14872" max="14872" width="15" style="9" customWidth="1"/>
    <col min="14873" max="14873" width="15.28515625" style="9" customWidth="1"/>
    <col min="14874" max="14874" width="14.42578125" style="9" customWidth="1"/>
    <col min="14875" max="15104" width="8.85546875" style="9"/>
    <col min="15105" max="15115" width="4.140625" style="9" customWidth="1"/>
    <col min="15116" max="15116" width="5" style="9" customWidth="1"/>
    <col min="15117" max="15119" width="4.140625" style="9" customWidth="1"/>
    <col min="15120" max="15120" width="4.5703125" style="9" customWidth="1"/>
    <col min="15121" max="15127" width="3.28515625" style="9" customWidth="1"/>
    <col min="15128" max="15128" width="15" style="9" customWidth="1"/>
    <col min="15129" max="15129" width="15.28515625" style="9" customWidth="1"/>
    <col min="15130" max="15130" width="14.42578125" style="9" customWidth="1"/>
    <col min="15131" max="15360" width="8.85546875" style="9"/>
    <col min="15361" max="15371" width="4.140625" style="9" customWidth="1"/>
    <col min="15372" max="15372" width="5" style="9" customWidth="1"/>
    <col min="15373" max="15375" width="4.140625" style="9" customWidth="1"/>
    <col min="15376" max="15376" width="4.5703125" style="9" customWidth="1"/>
    <col min="15377" max="15383" width="3.28515625" style="9" customWidth="1"/>
    <col min="15384" max="15384" width="15" style="9" customWidth="1"/>
    <col min="15385" max="15385" width="15.28515625" style="9" customWidth="1"/>
    <col min="15386" max="15386" width="14.42578125" style="9" customWidth="1"/>
    <col min="15387" max="15616" width="8.85546875" style="9"/>
    <col min="15617" max="15627" width="4.140625" style="9" customWidth="1"/>
    <col min="15628" max="15628" width="5" style="9" customWidth="1"/>
    <col min="15629" max="15631" width="4.140625" style="9" customWidth="1"/>
    <col min="15632" max="15632" width="4.5703125" style="9" customWidth="1"/>
    <col min="15633" max="15639" width="3.28515625" style="9" customWidth="1"/>
    <col min="15640" max="15640" width="15" style="9" customWidth="1"/>
    <col min="15641" max="15641" width="15.28515625" style="9" customWidth="1"/>
    <col min="15642" max="15642" width="14.42578125" style="9" customWidth="1"/>
    <col min="15643" max="15872" width="8.85546875" style="9"/>
    <col min="15873" max="15883" width="4.140625" style="9" customWidth="1"/>
    <col min="15884" max="15884" width="5" style="9" customWidth="1"/>
    <col min="15885" max="15887" width="4.140625" style="9" customWidth="1"/>
    <col min="15888" max="15888" width="4.5703125" style="9" customWidth="1"/>
    <col min="15889" max="15895" width="3.28515625" style="9" customWidth="1"/>
    <col min="15896" max="15896" width="15" style="9" customWidth="1"/>
    <col min="15897" max="15897" width="15.28515625" style="9" customWidth="1"/>
    <col min="15898" max="15898" width="14.42578125" style="9" customWidth="1"/>
    <col min="15899" max="16128" width="8.85546875" style="9"/>
    <col min="16129" max="16139" width="4.140625" style="9" customWidth="1"/>
    <col min="16140" max="16140" width="5" style="9" customWidth="1"/>
    <col min="16141" max="16143" width="4.140625" style="9" customWidth="1"/>
    <col min="16144" max="16144" width="4.5703125" style="9" customWidth="1"/>
    <col min="16145" max="16151" width="3.28515625" style="9" customWidth="1"/>
    <col min="16152" max="16152" width="15" style="9" customWidth="1"/>
    <col min="16153" max="16153" width="15.28515625" style="9" customWidth="1"/>
    <col min="16154" max="16154" width="14.42578125" style="9" customWidth="1"/>
    <col min="16155" max="16384" width="8.85546875" style="9"/>
  </cols>
  <sheetData>
    <row r="1" spans="1:8" ht="22.9" customHeight="1">
      <c r="A1" s="631" t="s">
        <v>1</v>
      </c>
      <c r="B1" s="631"/>
      <c r="C1" s="631"/>
      <c r="D1" s="1"/>
      <c r="E1" s="614" t="str">
        <f>Деклар!G11</f>
        <v>Товарищество с ограниченной ответственностью "ПОМОЩНИЦА"</v>
      </c>
      <c r="F1" s="614"/>
      <c r="G1" s="614"/>
      <c r="H1" s="614"/>
    </row>
    <row r="2" spans="1:8" ht="21.6" customHeight="1">
      <c r="A2" s="381" t="s">
        <v>23</v>
      </c>
      <c r="B2" s="632"/>
      <c r="C2" s="317" t="str">
        <f>Деклар!D7</f>
        <v>О60400005234</v>
      </c>
      <c r="D2" s="279"/>
      <c r="E2" s="279"/>
      <c r="F2" s="279"/>
      <c r="G2" s="15"/>
      <c r="H2" s="14"/>
    </row>
    <row r="3" spans="1:8" ht="22.15" customHeight="1">
      <c r="A3" s="381" t="s">
        <v>226</v>
      </c>
      <c r="B3" s="381"/>
      <c r="C3" s="632"/>
      <c r="D3" s="316">
        <f>Деклар!P9</f>
        <v>1</v>
      </c>
      <c r="E3" s="283" t="s">
        <v>34</v>
      </c>
      <c r="F3" s="316">
        <f>Деклар!U9</f>
        <v>2023</v>
      </c>
      <c r="G3" s="14"/>
      <c r="H3" s="12"/>
    </row>
    <row r="4" spans="1:8" ht="14.25">
      <c r="B4" s="13"/>
      <c r="C4" s="14"/>
      <c r="D4" s="14"/>
      <c r="E4" s="14"/>
      <c r="F4" s="14"/>
      <c r="G4" s="14"/>
      <c r="H4" s="12"/>
    </row>
    <row r="5" spans="1:8" ht="15.75">
      <c r="B5" s="577" t="s">
        <v>14</v>
      </c>
      <c r="C5" s="577"/>
      <c r="D5" s="577"/>
      <c r="E5" s="577"/>
      <c r="F5" s="577"/>
      <c r="G5" s="577"/>
      <c r="H5" s="577"/>
    </row>
    <row r="6" spans="1:8">
      <c r="B6" s="578" t="s">
        <v>276</v>
      </c>
      <c r="C6" s="578"/>
      <c r="D6" s="578"/>
      <c r="E6" s="578"/>
      <c r="F6" s="578"/>
      <c r="G6" s="578"/>
      <c r="H6" s="578"/>
    </row>
    <row r="7" spans="1:8" ht="13.5" thickBot="1">
      <c r="B7" s="644"/>
      <c r="C7" s="644"/>
      <c r="D7" s="644"/>
      <c r="E7" s="644"/>
      <c r="F7" s="644"/>
      <c r="G7" s="644"/>
      <c r="H7" s="644"/>
    </row>
    <row r="8" spans="1:8" ht="15" customHeight="1" thickBot="1">
      <c r="A8" s="641" t="s">
        <v>24</v>
      </c>
      <c r="B8" s="642"/>
      <c r="C8" s="634" t="s">
        <v>203</v>
      </c>
      <c r="D8" s="634"/>
      <c r="E8" s="634"/>
      <c r="F8" s="635"/>
      <c r="G8" s="320" t="s">
        <v>204</v>
      </c>
      <c r="H8" s="323" t="s">
        <v>205</v>
      </c>
    </row>
    <row r="9" spans="1:8" ht="15" customHeight="1" thickBot="1">
      <c r="A9" s="643">
        <v>1</v>
      </c>
      <c r="B9" s="579"/>
      <c r="C9" s="636">
        <v>2</v>
      </c>
      <c r="D9" s="637"/>
      <c r="E9" s="637"/>
      <c r="F9" s="638"/>
      <c r="G9" s="277">
        <v>3</v>
      </c>
      <c r="H9" s="324">
        <v>5</v>
      </c>
    </row>
    <row r="10" spans="1:8" ht="15.75" customHeight="1">
      <c r="A10" s="318">
        <v>1</v>
      </c>
      <c r="B10" s="319"/>
      <c r="C10" s="639" t="s">
        <v>214</v>
      </c>
      <c r="D10" s="640"/>
      <c r="E10" s="640"/>
      <c r="F10" s="640"/>
      <c r="G10" s="640"/>
      <c r="H10" s="325"/>
    </row>
    <row r="11" spans="1:8" ht="15.75" customHeight="1">
      <c r="A11" s="287">
        <v>2</v>
      </c>
      <c r="B11" s="284"/>
      <c r="C11" s="639" t="s">
        <v>215</v>
      </c>
      <c r="D11" s="640"/>
      <c r="E11" s="640"/>
      <c r="F11" s="640"/>
      <c r="G11" s="640"/>
      <c r="H11" s="326"/>
    </row>
    <row r="12" spans="1:8" ht="15.75" customHeight="1">
      <c r="A12" s="287">
        <v>3</v>
      </c>
      <c r="B12" s="284"/>
      <c r="C12" s="615" t="s">
        <v>290</v>
      </c>
      <c r="D12" s="616"/>
      <c r="E12" s="616"/>
      <c r="F12" s="616"/>
      <c r="G12" s="616"/>
      <c r="H12" s="344">
        <f>H10+H18-H11</f>
        <v>0</v>
      </c>
    </row>
    <row r="13" spans="1:8" ht="66.599999999999994" customHeight="1">
      <c r="A13" s="287"/>
      <c r="B13" s="284"/>
      <c r="C13" s="615" t="s">
        <v>216</v>
      </c>
      <c r="D13" s="616"/>
      <c r="E13" s="616"/>
      <c r="F13" s="616"/>
      <c r="G13" s="616"/>
      <c r="H13" s="327"/>
    </row>
    <row r="14" spans="1:8" ht="15.75">
      <c r="A14" s="287"/>
      <c r="B14" s="285">
        <v>1</v>
      </c>
      <c r="C14" s="624"/>
      <c r="D14" s="625"/>
      <c r="E14" s="625"/>
      <c r="F14" s="626"/>
      <c r="G14" s="321"/>
      <c r="H14" s="328"/>
    </row>
    <row r="15" spans="1:8" ht="15.75">
      <c r="A15" s="287"/>
      <c r="B15" s="22">
        <v>2</v>
      </c>
      <c r="C15" s="566"/>
      <c r="D15" s="567"/>
      <c r="E15" s="567"/>
      <c r="F15" s="568"/>
      <c r="G15" s="322"/>
      <c r="H15" s="329"/>
    </row>
    <row r="16" spans="1:8" ht="15.75">
      <c r="A16" s="287"/>
      <c r="B16" s="286" t="s">
        <v>206</v>
      </c>
      <c r="C16" s="619" t="s">
        <v>207</v>
      </c>
      <c r="D16" s="620"/>
      <c r="E16" s="620"/>
      <c r="F16" s="627"/>
      <c r="G16" s="322"/>
      <c r="H16" s="329"/>
    </row>
    <row r="17" spans="1:25" ht="15.75">
      <c r="A17" s="287"/>
      <c r="B17" s="286"/>
      <c r="C17" s="628"/>
      <c r="D17" s="629"/>
      <c r="E17" s="629"/>
      <c r="F17" s="630"/>
      <c r="G17" s="322"/>
      <c r="H17" s="330"/>
    </row>
    <row r="18" spans="1:25" ht="15.6" customHeight="1">
      <c r="A18" s="287">
        <v>4</v>
      </c>
      <c r="B18" s="286"/>
      <c r="C18" s="621" t="s">
        <v>289</v>
      </c>
      <c r="D18" s="622"/>
      <c r="E18" s="622"/>
      <c r="F18" s="623"/>
      <c r="G18" s="623"/>
      <c r="H18" s="335">
        <f>SUM(H14:H17)</f>
        <v>0</v>
      </c>
      <c r="I18" s="633"/>
      <c r="J18" s="633"/>
      <c r="K18" s="633"/>
      <c r="L18" s="633"/>
      <c r="M18" s="633"/>
      <c r="N18" s="633"/>
      <c r="O18" s="633"/>
      <c r="P18" s="633"/>
      <c r="Q18" s="633"/>
      <c r="R18" s="633"/>
      <c r="S18" s="633"/>
      <c r="T18" s="633"/>
      <c r="U18" s="633"/>
      <c r="V18" s="633"/>
      <c r="W18" s="633"/>
      <c r="X18" s="633"/>
      <c r="Y18" s="633"/>
    </row>
    <row r="19" spans="1:25" ht="15.6" customHeight="1">
      <c r="A19" s="287"/>
      <c r="B19" s="286"/>
      <c r="C19" s="615" t="s">
        <v>281</v>
      </c>
      <c r="D19" s="616"/>
      <c r="E19" s="616"/>
      <c r="F19" s="616"/>
      <c r="G19" s="616"/>
      <c r="H19" s="332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</row>
    <row r="20" spans="1:25" ht="15.75">
      <c r="A20" s="287">
        <v>5</v>
      </c>
      <c r="B20" s="286"/>
      <c r="C20" s="615" t="s">
        <v>282</v>
      </c>
      <c r="D20" s="616"/>
      <c r="E20" s="616"/>
      <c r="F20" s="616"/>
      <c r="G20" s="616"/>
      <c r="H20" s="327"/>
    </row>
    <row r="21" spans="1:25" ht="15.75">
      <c r="A21" s="287"/>
      <c r="B21" s="285">
        <v>1</v>
      </c>
      <c r="C21" s="624"/>
      <c r="D21" s="625"/>
      <c r="E21" s="625"/>
      <c r="F21" s="626"/>
      <c r="G21" s="321"/>
      <c r="H21" s="334"/>
    </row>
    <row r="22" spans="1:25" ht="12.75" customHeight="1">
      <c r="A22" s="287"/>
      <c r="B22" s="22">
        <v>2</v>
      </c>
      <c r="C22" s="624"/>
      <c r="D22" s="625"/>
      <c r="E22" s="625"/>
      <c r="F22" s="626"/>
      <c r="G22" s="322"/>
      <c r="H22" s="330"/>
    </row>
    <row r="23" spans="1:25" ht="15.75">
      <c r="A23" s="287"/>
      <c r="B23" s="286" t="s">
        <v>206</v>
      </c>
      <c r="C23" s="619" t="s">
        <v>208</v>
      </c>
      <c r="D23" s="620"/>
      <c r="E23" s="620"/>
      <c r="F23" s="627"/>
      <c r="G23" s="322"/>
      <c r="H23" s="330"/>
    </row>
    <row r="24" spans="1:25" ht="15.75">
      <c r="A24" s="287"/>
      <c r="B24" s="286"/>
      <c r="C24" s="628"/>
      <c r="D24" s="629"/>
      <c r="E24" s="629"/>
      <c r="F24" s="630"/>
      <c r="G24" s="322"/>
      <c r="H24" s="330"/>
    </row>
    <row r="25" spans="1:25" ht="15.75">
      <c r="A25" s="287"/>
      <c r="B25" s="286"/>
      <c r="C25" s="621" t="s">
        <v>209</v>
      </c>
      <c r="D25" s="622"/>
      <c r="E25" s="622"/>
      <c r="F25" s="623"/>
      <c r="G25" s="623"/>
      <c r="H25" s="335">
        <f>SUM(H21:H24)</f>
        <v>0</v>
      </c>
    </row>
    <row r="26" spans="1:25" ht="15.75">
      <c r="A26" s="287">
        <v>6</v>
      </c>
      <c r="B26" s="286"/>
      <c r="C26" s="615" t="s">
        <v>283</v>
      </c>
      <c r="D26" s="616"/>
      <c r="E26" s="616"/>
      <c r="F26" s="616"/>
      <c r="G26" s="616"/>
      <c r="H26" s="327"/>
    </row>
    <row r="27" spans="1:25" ht="15.75">
      <c r="A27" s="287"/>
      <c r="B27" s="285">
        <v>1</v>
      </c>
      <c r="C27" s="624"/>
      <c r="D27" s="625"/>
      <c r="E27" s="625"/>
      <c r="F27" s="626"/>
      <c r="G27" s="321"/>
      <c r="H27" s="334"/>
    </row>
    <row r="28" spans="1:25" ht="15.75">
      <c r="A28" s="287"/>
      <c r="B28" s="22">
        <v>2</v>
      </c>
      <c r="C28" s="624"/>
      <c r="D28" s="625"/>
      <c r="E28" s="625"/>
      <c r="F28" s="626"/>
      <c r="G28" s="322"/>
      <c r="H28" s="330"/>
    </row>
    <row r="29" spans="1:25" ht="15.75">
      <c r="A29" s="287"/>
      <c r="B29" s="286" t="s">
        <v>206</v>
      </c>
      <c r="C29" s="619" t="s">
        <v>208</v>
      </c>
      <c r="D29" s="620"/>
      <c r="E29" s="620"/>
      <c r="F29" s="627"/>
      <c r="G29" s="322"/>
      <c r="H29" s="330"/>
    </row>
    <row r="30" spans="1:25" ht="15.75">
      <c r="A30" s="287"/>
      <c r="B30" s="286"/>
      <c r="C30" s="628"/>
      <c r="D30" s="629"/>
      <c r="E30" s="629"/>
      <c r="F30" s="630"/>
      <c r="G30" s="322"/>
      <c r="H30" s="330"/>
    </row>
    <row r="31" spans="1:25" ht="15.75">
      <c r="A31" s="287"/>
      <c r="B31" s="286"/>
      <c r="C31" s="621" t="s">
        <v>210</v>
      </c>
      <c r="D31" s="622"/>
      <c r="E31" s="622"/>
      <c r="F31" s="623"/>
      <c r="G31" s="623"/>
      <c r="H31" s="335">
        <f>SUM(H27:H30)</f>
        <v>0</v>
      </c>
    </row>
    <row r="32" spans="1:25" ht="15.75">
      <c r="A32" s="287">
        <v>7</v>
      </c>
      <c r="B32" s="286"/>
      <c r="C32" s="615" t="s">
        <v>288</v>
      </c>
      <c r="D32" s="616"/>
      <c r="E32" s="616"/>
      <c r="F32" s="616"/>
      <c r="G32" s="616"/>
      <c r="H32" s="327"/>
    </row>
    <row r="33" spans="1:8" ht="13.9" customHeight="1">
      <c r="A33" s="287"/>
      <c r="B33" s="285">
        <v>1</v>
      </c>
      <c r="C33" s="624"/>
      <c r="D33" s="625"/>
      <c r="E33" s="625"/>
      <c r="F33" s="626"/>
      <c r="G33" s="321"/>
      <c r="H33" s="334"/>
    </row>
    <row r="34" spans="1:8" ht="15.75">
      <c r="A34" s="287"/>
      <c r="B34" s="22">
        <v>2</v>
      </c>
      <c r="C34" s="624"/>
      <c r="D34" s="625"/>
      <c r="E34" s="625"/>
      <c r="F34" s="626"/>
      <c r="G34" s="322"/>
      <c r="H34" s="330"/>
    </row>
    <row r="35" spans="1:8" ht="15.75">
      <c r="A35" s="287"/>
      <c r="B35" s="286" t="s">
        <v>206</v>
      </c>
      <c r="C35" s="619" t="s">
        <v>208</v>
      </c>
      <c r="D35" s="620"/>
      <c r="E35" s="620"/>
      <c r="F35" s="627"/>
      <c r="G35" s="322"/>
      <c r="H35" s="330"/>
    </row>
    <row r="36" spans="1:8" ht="15.75">
      <c r="A36" s="287"/>
      <c r="B36" s="286"/>
      <c r="C36" s="628"/>
      <c r="D36" s="629"/>
      <c r="E36" s="629"/>
      <c r="F36" s="630"/>
      <c r="G36" s="322"/>
      <c r="H36" s="330"/>
    </row>
    <row r="37" spans="1:8" ht="15.75">
      <c r="A37" s="287"/>
      <c r="B37" s="286"/>
      <c r="C37" s="621" t="s">
        <v>217</v>
      </c>
      <c r="D37" s="622"/>
      <c r="E37" s="622"/>
      <c r="F37" s="623"/>
      <c r="G37" s="623"/>
      <c r="H37" s="335">
        <f>SUM(H33:H36)</f>
        <v>0</v>
      </c>
    </row>
    <row r="38" spans="1:8" ht="15.75">
      <c r="A38" s="287">
        <v>8</v>
      </c>
      <c r="B38" s="286"/>
      <c r="C38" s="615" t="s">
        <v>287</v>
      </c>
      <c r="D38" s="616"/>
      <c r="E38" s="616"/>
      <c r="F38" s="616"/>
      <c r="G38" s="616"/>
      <c r="H38" s="327"/>
    </row>
    <row r="39" spans="1:8" ht="15.75">
      <c r="A39" s="287"/>
      <c r="B39" s="285">
        <v>1</v>
      </c>
      <c r="C39" s="624"/>
      <c r="D39" s="625"/>
      <c r="E39" s="625"/>
      <c r="F39" s="626"/>
      <c r="G39" s="321"/>
      <c r="H39" s="334"/>
    </row>
    <row r="40" spans="1:8" ht="15.75">
      <c r="A40" s="287"/>
      <c r="B40" s="22">
        <v>2</v>
      </c>
      <c r="C40" s="624"/>
      <c r="D40" s="625"/>
      <c r="E40" s="625"/>
      <c r="F40" s="626"/>
      <c r="G40" s="322"/>
      <c r="H40" s="330"/>
    </row>
    <row r="41" spans="1:8" ht="15.75">
      <c r="A41" s="287"/>
      <c r="B41" s="286" t="s">
        <v>206</v>
      </c>
      <c r="C41" s="619" t="s">
        <v>208</v>
      </c>
      <c r="D41" s="620"/>
      <c r="E41" s="620"/>
      <c r="F41" s="627"/>
      <c r="G41" s="322"/>
      <c r="H41" s="330"/>
    </row>
    <row r="42" spans="1:8" ht="15.75">
      <c r="A42" s="287"/>
      <c r="B42" s="286"/>
      <c r="C42" s="628"/>
      <c r="D42" s="629"/>
      <c r="E42" s="629"/>
      <c r="F42" s="630"/>
      <c r="G42" s="322"/>
      <c r="H42" s="330"/>
    </row>
    <row r="43" spans="1:8" ht="15.75">
      <c r="A43" s="287"/>
      <c r="B43" s="286"/>
      <c r="C43" s="621" t="s">
        <v>211</v>
      </c>
      <c r="D43" s="622"/>
      <c r="E43" s="622"/>
      <c r="F43" s="623"/>
      <c r="G43" s="623"/>
      <c r="H43" s="335">
        <f>SUM(H39:H42)</f>
        <v>0</v>
      </c>
    </row>
    <row r="44" spans="1:8" ht="15.75">
      <c r="A44" s="287">
        <v>10</v>
      </c>
      <c r="B44" s="286"/>
      <c r="C44" s="615" t="s">
        <v>286</v>
      </c>
      <c r="D44" s="616"/>
      <c r="E44" s="616"/>
      <c r="F44" s="616"/>
      <c r="G44" s="616"/>
      <c r="H44" s="327"/>
    </row>
    <row r="45" spans="1:8" ht="15.75">
      <c r="A45" s="287"/>
      <c r="B45" s="285">
        <v>1</v>
      </c>
      <c r="C45" s="624"/>
      <c r="D45" s="625"/>
      <c r="E45" s="625"/>
      <c r="F45" s="626"/>
      <c r="G45" s="321"/>
      <c r="H45" s="334"/>
    </row>
    <row r="46" spans="1:8" ht="15.75">
      <c r="A46" s="287"/>
      <c r="B46" s="22">
        <v>2</v>
      </c>
      <c r="C46" s="624"/>
      <c r="D46" s="625"/>
      <c r="E46" s="625"/>
      <c r="F46" s="626"/>
      <c r="G46" s="322"/>
      <c r="H46" s="330"/>
    </row>
    <row r="47" spans="1:8" ht="15.75">
      <c r="A47" s="287"/>
      <c r="B47" s="286" t="s">
        <v>206</v>
      </c>
      <c r="C47" s="619" t="s">
        <v>208</v>
      </c>
      <c r="D47" s="620"/>
      <c r="E47" s="620"/>
      <c r="F47" s="627"/>
      <c r="G47" s="322"/>
      <c r="H47" s="330"/>
    </row>
    <row r="48" spans="1:8" ht="15.75">
      <c r="A48" s="287"/>
      <c r="B48" s="286"/>
      <c r="C48" s="628"/>
      <c r="D48" s="629"/>
      <c r="E48" s="629"/>
      <c r="F48" s="630"/>
      <c r="G48" s="322"/>
      <c r="H48" s="330"/>
    </row>
    <row r="49" spans="1:8" ht="15.75">
      <c r="A49" s="287"/>
      <c r="B49" s="286"/>
      <c r="C49" s="621" t="s">
        <v>212</v>
      </c>
      <c r="D49" s="622"/>
      <c r="E49" s="622"/>
      <c r="F49" s="623"/>
      <c r="G49" s="623"/>
      <c r="H49" s="335">
        <f>SUM(H45:H48)</f>
        <v>0</v>
      </c>
    </row>
    <row r="50" spans="1:8" ht="15.75">
      <c r="A50" s="287">
        <v>10</v>
      </c>
      <c r="B50" s="286"/>
      <c r="C50" s="615" t="s">
        <v>285</v>
      </c>
      <c r="D50" s="616"/>
      <c r="E50" s="616"/>
      <c r="F50" s="616"/>
      <c r="G50" s="616"/>
      <c r="H50" s="327"/>
    </row>
    <row r="51" spans="1:8" ht="15.75">
      <c r="A51" s="287"/>
      <c r="B51" s="285">
        <v>1</v>
      </c>
      <c r="C51" s="624"/>
      <c r="D51" s="625"/>
      <c r="E51" s="625"/>
      <c r="F51" s="626"/>
      <c r="G51" s="321"/>
      <c r="H51" s="334"/>
    </row>
    <row r="52" spans="1:8" ht="15.75">
      <c r="A52" s="287"/>
      <c r="B52" s="22">
        <v>2</v>
      </c>
      <c r="C52" s="624"/>
      <c r="D52" s="625"/>
      <c r="E52" s="625"/>
      <c r="F52" s="626"/>
      <c r="G52" s="322"/>
      <c r="H52" s="330"/>
    </row>
    <row r="53" spans="1:8" ht="15.75">
      <c r="A53" s="287"/>
      <c r="B53" s="286" t="s">
        <v>206</v>
      </c>
      <c r="C53" s="619" t="s">
        <v>208</v>
      </c>
      <c r="D53" s="620"/>
      <c r="E53" s="620"/>
      <c r="F53" s="627"/>
      <c r="G53" s="322"/>
      <c r="H53" s="330"/>
    </row>
    <row r="54" spans="1:8" ht="15.75">
      <c r="A54" s="287"/>
      <c r="B54" s="286"/>
      <c r="C54" s="628"/>
      <c r="D54" s="629"/>
      <c r="E54" s="629"/>
      <c r="F54" s="630"/>
      <c r="G54" s="322"/>
      <c r="H54" s="330"/>
    </row>
    <row r="55" spans="1:8" ht="15.75">
      <c r="A55" s="287"/>
      <c r="B55" s="286"/>
      <c r="C55" s="621" t="s">
        <v>213</v>
      </c>
      <c r="D55" s="622"/>
      <c r="E55" s="622"/>
      <c r="F55" s="623"/>
      <c r="G55" s="623"/>
      <c r="H55" s="335">
        <f>SUM(H51:H54)</f>
        <v>0</v>
      </c>
    </row>
    <row r="56" spans="1:8" ht="15.75">
      <c r="A56" s="287">
        <v>11</v>
      </c>
      <c r="B56" s="286"/>
      <c r="C56" s="615" t="s">
        <v>284</v>
      </c>
      <c r="D56" s="616"/>
      <c r="E56" s="616"/>
      <c r="F56" s="616"/>
      <c r="G56" s="616"/>
      <c r="H56" s="327"/>
    </row>
    <row r="57" spans="1:8" ht="15.75">
      <c r="A57" s="287"/>
      <c r="B57" s="285">
        <v>1</v>
      </c>
      <c r="C57" s="624"/>
      <c r="D57" s="625"/>
      <c r="E57" s="625"/>
      <c r="F57" s="626"/>
      <c r="G57" s="321"/>
      <c r="H57" s="336"/>
    </row>
    <row r="58" spans="1:8" ht="15.75">
      <c r="A58" s="287"/>
      <c r="B58" s="22">
        <v>2</v>
      </c>
      <c r="C58" s="624"/>
      <c r="D58" s="625"/>
      <c r="E58" s="625"/>
      <c r="F58" s="626"/>
      <c r="G58" s="321"/>
      <c r="H58" s="337"/>
    </row>
    <row r="59" spans="1:8" ht="13.15" customHeight="1">
      <c r="A59" s="287"/>
      <c r="B59" s="286"/>
      <c r="C59" s="619" t="s">
        <v>208</v>
      </c>
      <c r="D59" s="620"/>
      <c r="E59" s="620"/>
      <c r="F59" s="620"/>
      <c r="G59" s="620"/>
      <c r="H59" s="337"/>
    </row>
    <row r="60" spans="1:8" ht="15.75">
      <c r="A60" s="287"/>
      <c r="B60" s="286"/>
      <c r="C60" s="621" t="s">
        <v>222</v>
      </c>
      <c r="D60" s="622"/>
      <c r="E60" s="622"/>
      <c r="F60" s="623"/>
      <c r="G60" s="623"/>
      <c r="H60" s="335">
        <f>SUM(H57:H59)</f>
        <v>0</v>
      </c>
    </row>
    <row r="61" spans="1:8" ht="15.6" customHeight="1">
      <c r="A61" s="287">
        <v>12</v>
      </c>
      <c r="B61" s="286"/>
      <c r="C61" s="615" t="s">
        <v>280</v>
      </c>
      <c r="D61" s="616"/>
      <c r="E61" s="616"/>
      <c r="F61" s="616"/>
      <c r="G61" s="616"/>
      <c r="H61" s="331">
        <f>H60+H55+H49+H43+H37+H31+H25+H18</f>
        <v>0</v>
      </c>
    </row>
    <row r="62" spans="1:8" ht="15.75">
      <c r="A62" s="287">
        <v>13</v>
      </c>
      <c r="B62" s="286"/>
      <c r="C62" s="615" t="s">
        <v>279</v>
      </c>
      <c r="D62" s="616"/>
      <c r="E62" s="616"/>
      <c r="F62" s="616"/>
      <c r="G62" s="616"/>
      <c r="H62" s="333"/>
    </row>
    <row r="63" spans="1:8" ht="13.15" customHeight="1">
      <c r="A63" s="287">
        <v>14</v>
      </c>
      <c r="B63" s="286"/>
      <c r="C63" s="615" t="s">
        <v>218</v>
      </c>
      <c r="D63" s="616"/>
      <c r="E63" s="616"/>
      <c r="F63" s="616"/>
      <c r="G63" s="616"/>
      <c r="H63" s="343"/>
    </row>
    <row r="64" spans="1:8" ht="13.15" customHeight="1">
      <c r="A64" s="287">
        <v>15</v>
      </c>
      <c r="B64" s="286"/>
      <c r="C64" s="615" t="s">
        <v>219</v>
      </c>
      <c r="D64" s="616"/>
      <c r="E64" s="616"/>
      <c r="F64" s="616"/>
      <c r="G64" s="616"/>
      <c r="H64" s="338"/>
    </row>
    <row r="65" spans="1:8" ht="15.6" customHeight="1">
      <c r="A65" s="287"/>
      <c r="B65" s="285">
        <v>1</v>
      </c>
      <c r="C65" s="617"/>
      <c r="D65" s="618"/>
      <c r="E65" s="618"/>
      <c r="F65" s="618"/>
      <c r="G65" s="618"/>
      <c r="H65" s="339"/>
    </row>
    <row r="66" spans="1:8" ht="15.75">
      <c r="A66" s="287"/>
      <c r="B66" s="22">
        <v>2</v>
      </c>
      <c r="C66" s="617"/>
      <c r="D66" s="618"/>
      <c r="E66" s="618"/>
      <c r="F66" s="618"/>
      <c r="G66" s="618"/>
      <c r="H66" s="339"/>
    </row>
    <row r="67" spans="1:8" ht="15.75">
      <c r="A67" s="287"/>
      <c r="B67" s="286" t="s">
        <v>206</v>
      </c>
      <c r="C67" s="619" t="s">
        <v>220</v>
      </c>
      <c r="D67" s="620"/>
      <c r="E67" s="620"/>
      <c r="F67" s="620"/>
      <c r="G67" s="620"/>
      <c r="H67" s="339"/>
    </row>
    <row r="68" spans="1:8" ht="16.5" thickBot="1">
      <c r="A68" s="287"/>
      <c r="B68" s="286"/>
      <c r="C68" s="621" t="s">
        <v>221</v>
      </c>
      <c r="D68" s="622"/>
      <c r="E68" s="622"/>
      <c r="F68" s="623"/>
      <c r="G68" s="623"/>
      <c r="H68" s="340">
        <f>SUM(H65:H67)</f>
        <v>0</v>
      </c>
    </row>
    <row r="69" spans="1:8" ht="16.5" thickBot="1">
      <c r="A69" s="287">
        <v>16</v>
      </c>
      <c r="B69" s="22"/>
      <c r="C69" s="612" t="s">
        <v>223</v>
      </c>
      <c r="D69" s="613"/>
      <c r="E69" s="613"/>
      <c r="F69" s="613"/>
      <c r="G69" s="613"/>
      <c r="H69" s="341">
        <f>H61+H62+H63+H68+H10-H11</f>
        <v>0</v>
      </c>
    </row>
    <row r="71" spans="1:8" ht="27" customHeight="1">
      <c r="C71" s="19"/>
      <c r="D71" s="19"/>
      <c r="E71" s="19"/>
      <c r="F71" s="11"/>
      <c r="G71" s="11"/>
    </row>
    <row r="72" spans="1:8">
      <c r="F72" s="10" t="s">
        <v>18</v>
      </c>
      <c r="G72" s="10" t="s">
        <v>22</v>
      </c>
    </row>
  </sheetData>
  <mergeCells count="72">
    <mergeCell ref="A1:C1"/>
    <mergeCell ref="A2:B2"/>
    <mergeCell ref="A3:C3"/>
    <mergeCell ref="I18:Y18"/>
    <mergeCell ref="C8:F8"/>
    <mergeCell ref="C9:F9"/>
    <mergeCell ref="C10:G10"/>
    <mergeCell ref="C11:G11"/>
    <mergeCell ref="C12:G12"/>
    <mergeCell ref="C13:G13"/>
    <mergeCell ref="A8:B8"/>
    <mergeCell ref="A9:B9"/>
    <mergeCell ref="B5:H5"/>
    <mergeCell ref="B6:H6"/>
    <mergeCell ref="B7:H7"/>
    <mergeCell ref="C62:G62"/>
    <mergeCell ref="C21:F21"/>
    <mergeCell ref="C22:F22"/>
    <mergeCell ref="C23:F23"/>
    <mergeCell ref="C24:F24"/>
    <mergeCell ref="C61:G61"/>
    <mergeCell ref="C25:G25"/>
    <mergeCell ref="C14:F14"/>
    <mergeCell ref="C15:F15"/>
    <mergeCell ref="C16:F16"/>
    <mergeCell ref="C17:F17"/>
    <mergeCell ref="C18:G18"/>
    <mergeCell ref="C37:G37"/>
    <mergeCell ref="C26:G26"/>
    <mergeCell ref="C27:F27"/>
    <mergeCell ref="C28:F28"/>
    <mergeCell ref="C29:F29"/>
    <mergeCell ref="C30:F30"/>
    <mergeCell ref="C31:G31"/>
    <mergeCell ref="C32:G32"/>
    <mergeCell ref="C33:F33"/>
    <mergeCell ref="C34:F34"/>
    <mergeCell ref="C35:F35"/>
    <mergeCell ref="C36:F36"/>
    <mergeCell ref="C49:G49"/>
    <mergeCell ref="C38:G38"/>
    <mergeCell ref="C39:F39"/>
    <mergeCell ref="C40:F40"/>
    <mergeCell ref="C41:F41"/>
    <mergeCell ref="C42:F42"/>
    <mergeCell ref="C43:G43"/>
    <mergeCell ref="C44:G44"/>
    <mergeCell ref="C45:F45"/>
    <mergeCell ref="C46:F46"/>
    <mergeCell ref="C47:F47"/>
    <mergeCell ref="C48:F48"/>
    <mergeCell ref="C51:F51"/>
    <mergeCell ref="C52:F52"/>
    <mergeCell ref="C53:F53"/>
    <mergeCell ref="C54:F54"/>
    <mergeCell ref="C55:G55"/>
    <mergeCell ref="C69:G69"/>
    <mergeCell ref="E1:H1"/>
    <mergeCell ref="C19:G19"/>
    <mergeCell ref="C20:G20"/>
    <mergeCell ref="C64:G64"/>
    <mergeCell ref="C66:G66"/>
    <mergeCell ref="C67:G67"/>
    <mergeCell ref="C68:G68"/>
    <mergeCell ref="C59:G59"/>
    <mergeCell ref="C60:G60"/>
    <mergeCell ref="C63:G63"/>
    <mergeCell ref="C65:G65"/>
    <mergeCell ref="C56:G56"/>
    <mergeCell ref="C57:F57"/>
    <mergeCell ref="C58:F58"/>
    <mergeCell ref="C50:G5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Деклар</vt:lpstr>
      <vt:lpstr>Приложение</vt:lpstr>
      <vt:lpstr>Зарплата</vt:lpstr>
      <vt:lpstr>НР к графам Прилож.</vt:lpstr>
      <vt:lpstr>НР к 913.00.003</vt:lpstr>
      <vt:lpstr> Ср.спис.числ.МЕСЯЦ</vt:lpstr>
      <vt:lpstr>Ср.спис.числ.2</vt:lpstr>
      <vt:lpstr>Ср.спис.числ.3</vt:lpstr>
      <vt:lpstr>НР к 913.00.005, 913.00.006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2023-06-04T13:36:17Z</dcterms:modified>
</cp:coreProperties>
</file>