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арья\Downloads\"/>
    </mc:Choice>
  </mc:AlternateContent>
  <bookViews>
    <workbookView xWindow="0" yWindow="0" windowWidth="28800" windowHeight="12300"/>
  </bookViews>
  <sheets>
    <sheet name="Ф300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N19" i="2"/>
  <c r="O19" i="2"/>
  <c r="P19" i="2" s="1"/>
  <c r="N6" i="2"/>
  <c r="M6" i="2"/>
  <c r="R19" i="2" s="1"/>
  <c r="J19" i="2"/>
  <c r="T10" i="2"/>
  <c r="S10" i="2"/>
  <c r="C16" i="2"/>
  <c r="D16" i="2"/>
  <c r="E16" i="2"/>
  <c r="H16" i="2"/>
  <c r="I16" i="2"/>
  <c r="J16" i="2"/>
  <c r="K16" i="2"/>
  <c r="L16" i="2"/>
  <c r="O16" i="2"/>
  <c r="P16" i="2"/>
  <c r="Q16" i="2"/>
  <c r="R16" i="2"/>
  <c r="B16" i="2"/>
  <c r="G10" i="2"/>
  <c r="F10" i="2"/>
  <c r="N10" i="2"/>
  <c r="M10" i="2"/>
  <c r="Q19" i="2" l="1"/>
  <c r="S19" i="2"/>
  <c r="T6" i="2"/>
  <c r="T16" i="2" s="1"/>
  <c r="S6" i="2"/>
  <c r="S16" i="2" s="1"/>
  <c r="N16" i="2"/>
  <c r="G6" i="2"/>
  <c r="F6" i="2"/>
  <c r="F16" i="2" s="1"/>
  <c r="G16" i="2" l="1"/>
  <c r="U6" i="2"/>
  <c r="U16" i="2" s="1"/>
  <c r="M16" i="2"/>
</calcChain>
</file>

<file path=xl/sharedStrings.xml><?xml version="1.0" encoding="utf-8"?>
<sst xmlns="http://schemas.openxmlformats.org/spreadsheetml/2006/main" count="104" uniqueCount="29">
  <si>
    <t>Возврат</t>
  </si>
  <si>
    <t>Корректировка</t>
  </si>
  <si>
    <t>Реализация</t>
  </si>
  <si>
    <t>Оборот</t>
  </si>
  <si>
    <t>НДС</t>
  </si>
  <si>
    <t>Без НДС</t>
  </si>
  <si>
    <t>Импорт</t>
  </si>
  <si>
    <t>Утрата</t>
  </si>
  <si>
    <t>Приобретение</t>
  </si>
  <si>
    <t>Всего</t>
  </si>
  <si>
    <t>Подлежит уплате</t>
  </si>
  <si>
    <t>Итого</t>
  </si>
  <si>
    <t>Разница</t>
  </si>
  <si>
    <t>1330 KZT</t>
  </si>
  <si>
    <t>1330 RUB</t>
  </si>
  <si>
    <t>Ф.300.00</t>
  </si>
  <si>
    <t>1 квартал</t>
  </si>
  <si>
    <t>Учет</t>
  </si>
  <si>
    <t>Форма</t>
  </si>
  <si>
    <t>доп</t>
  </si>
  <si>
    <t>1310 KZT</t>
  </si>
  <si>
    <t>1310 RUB</t>
  </si>
  <si>
    <t>Об Дт 1422</t>
  </si>
  <si>
    <t>Об Кт 1422</t>
  </si>
  <si>
    <t>Импорт НУ</t>
  </si>
  <si>
    <t>Отл с НДС</t>
  </si>
  <si>
    <t>Прин с НДС</t>
  </si>
  <si>
    <t>Разница курс</t>
  </si>
  <si>
    <t>очередн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</si>
</sst>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\ _₽"/>
    <numFmt numFmtId="166" formatCode="_-* #,##0_-;\-* #,##0_-;_-* &quot;-&quot;??_-;_-@_-"/>
  </numFmts>
  <fonts count="5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/>
    <xf numFmtId="0" fontId="2" fillId="0" borderId="0" xfId="0" applyFont="1" applyAlignment="1">
      <alignment horizontal="left" vertical="center"/>
    </xf>
    <xf numFmtId="165" fontId="0" fillId="0" borderId="0" xfId="0" applyNumberFormat="1"/>
    <xf numFmtId="166" fontId="2" fillId="0" borderId="1" xfId="1" applyNumberFormat="1" applyFont="1" applyBorder="1"/>
    <xf numFmtId="166" fontId="2" fillId="3" borderId="1" xfId="1" applyNumberFormat="1" applyFont="1" applyFill="1" applyBorder="1"/>
    <xf numFmtId="0" fontId="0" fillId="4" borderId="0" xfId="0" applyFill="1"/>
    <xf numFmtId="0" fontId="0" fillId="5" borderId="0" xfId="0" applyFill="1"/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166" fontId="2" fillId="6" borderId="1" xfId="1" applyNumberFormat="1" applyFont="1" applyFill="1" applyBorder="1"/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6" fontId="2" fillId="0" borderId="1" xfId="1" applyNumberFormat="1" applyFont="1" applyFill="1" applyBorder="1"/>
    <xf numFmtId="166" fontId="2" fillId="0" borderId="1" xfId="1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center"/>
    </xf>
    <xf numFmtId="166" fontId="2" fillId="7" borderId="1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638175</xdr:colOff>
      <xdr:row>2</xdr:row>
      <xdr:rowOff>123825</xdr:rowOff>
    </xdr:to>
    <xdr:pic>
      <xdr:nvPicPr>
        <xdr:cNvPr id="3" name="Image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28575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0"/>
  <sheetViews>
    <sheetView tabSelected="1" workbookViewId="0">
      <selection activeCell="J28" sqref="J28"/>
    </sheetView>
  </sheetViews>
  <sheetFormatPr defaultRowHeight="15" x14ac:dyDescent="0.25"/>
  <cols>
    <col min="1" max="1" width="7.5703125" bestFit="1" customWidth="1"/>
    <col min="2" max="2" width="11.42578125" bestFit="1" customWidth="1"/>
    <col min="3" max="3" width="10.28515625" bestFit="1" customWidth="1"/>
    <col min="4" max="4" width="11.42578125" bestFit="1" customWidth="1"/>
    <col min="5" max="5" width="12.28515625" bestFit="1" customWidth="1"/>
    <col min="6" max="6" width="11.140625" bestFit="1" customWidth="1"/>
    <col min="7" max="7" width="12.28515625" bestFit="1" customWidth="1"/>
    <col min="8" max="8" width="11.42578125" bestFit="1" customWidth="1"/>
    <col min="9" max="9" width="10.28515625" bestFit="1" customWidth="1"/>
    <col min="10" max="10" width="13.28515625" bestFit="1" customWidth="1"/>
    <col min="11" max="11" width="12.42578125" bestFit="1" customWidth="1"/>
    <col min="12" max="12" width="11.42578125" bestFit="1" customWidth="1"/>
    <col min="13" max="13" width="12.42578125" bestFit="1" customWidth="1"/>
    <col min="14" max="14" width="11.42578125" bestFit="1" customWidth="1"/>
    <col min="15" max="16" width="10.140625" customWidth="1"/>
    <col min="17" max="18" width="9.7109375" customWidth="1"/>
    <col min="19" max="19" width="12.42578125" bestFit="1" customWidth="1"/>
    <col min="20" max="20" width="13.28515625" bestFit="1" customWidth="1"/>
    <col min="21" max="22" width="12.28515625" bestFit="1" customWidth="1"/>
    <col min="23" max="23" width="12.85546875" bestFit="1" customWidth="1"/>
    <col min="25" max="25" width="8.7109375" bestFit="1" customWidth="1"/>
  </cols>
  <sheetData>
    <row r="4" spans="1:21" s="12" customFormat="1" x14ac:dyDescent="0.25">
      <c r="A4" s="21" t="s">
        <v>17</v>
      </c>
      <c r="B4" s="30" t="s">
        <v>2</v>
      </c>
      <c r="C4" s="30"/>
      <c r="D4" s="30" t="s">
        <v>1</v>
      </c>
      <c r="E4" s="30"/>
      <c r="F4" s="30" t="s">
        <v>9</v>
      </c>
      <c r="G4" s="30"/>
      <c r="H4" s="30" t="s">
        <v>8</v>
      </c>
      <c r="I4" s="30"/>
      <c r="J4" s="30"/>
      <c r="K4" s="30"/>
      <c r="L4" s="30"/>
      <c r="M4" s="30" t="s">
        <v>9</v>
      </c>
      <c r="N4" s="30"/>
      <c r="O4" s="30" t="s">
        <v>1</v>
      </c>
      <c r="P4" s="30"/>
      <c r="Q4" s="30"/>
      <c r="R4" s="30"/>
      <c r="S4" s="30" t="s">
        <v>9</v>
      </c>
      <c r="T4" s="30"/>
      <c r="U4" s="27" t="s">
        <v>10</v>
      </c>
    </row>
    <row r="5" spans="1:21" x14ac:dyDescent="0.25">
      <c r="A5" s="5">
        <v>2023</v>
      </c>
      <c r="B5" s="3" t="s">
        <v>3</v>
      </c>
      <c r="C5" s="3" t="s">
        <v>4</v>
      </c>
      <c r="D5" s="3" t="s">
        <v>3</v>
      </c>
      <c r="E5" s="3" t="s">
        <v>4</v>
      </c>
      <c r="F5" s="6" t="s">
        <v>3</v>
      </c>
      <c r="G5" s="6" t="s">
        <v>4</v>
      </c>
      <c r="H5" s="3" t="s">
        <v>3</v>
      </c>
      <c r="I5" s="3" t="s">
        <v>4</v>
      </c>
      <c r="J5" s="3" t="s">
        <v>5</v>
      </c>
      <c r="K5" s="3" t="s">
        <v>6</v>
      </c>
      <c r="L5" s="3" t="s">
        <v>4</v>
      </c>
      <c r="M5" s="6" t="s">
        <v>3</v>
      </c>
      <c r="N5" s="6" t="s">
        <v>4</v>
      </c>
      <c r="O5" s="3" t="s">
        <v>0</v>
      </c>
      <c r="P5" s="3" t="s">
        <v>4</v>
      </c>
      <c r="Q5" s="3" t="s">
        <v>7</v>
      </c>
      <c r="R5" s="3" t="s">
        <v>4</v>
      </c>
      <c r="S5" s="6" t="s">
        <v>3</v>
      </c>
      <c r="T5" s="6" t="s">
        <v>4</v>
      </c>
      <c r="U5" s="27"/>
    </row>
    <row r="6" spans="1:21" x14ac:dyDescent="0.25">
      <c r="A6" s="5" t="s">
        <v>16</v>
      </c>
      <c r="B6" s="4">
        <v>94832319</v>
      </c>
      <c r="C6" s="4">
        <v>11379876</v>
      </c>
      <c r="D6" s="4">
        <v>-1993084</v>
      </c>
      <c r="E6" s="4">
        <v>-239170</v>
      </c>
      <c r="F6" s="7">
        <f>B6+D6</f>
        <v>92839235</v>
      </c>
      <c r="G6" s="7">
        <f>C6+E6</f>
        <v>11140706</v>
      </c>
      <c r="H6" s="4">
        <v>67236690</v>
      </c>
      <c r="I6" s="4">
        <v>8068402</v>
      </c>
      <c r="J6" s="4">
        <v>14691903</v>
      </c>
      <c r="K6" s="4">
        <v>2924488</v>
      </c>
      <c r="L6" s="4">
        <v>350938</v>
      </c>
      <c r="M6" s="7">
        <f>H6+J6+K6</f>
        <v>84853081</v>
      </c>
      <c r="N6" s="7">
        <f>I6+L6</f>
        <v>8419340</v>
      </c>
      <c r="O6" s="4">
        <v>425056</v>
      </c>
      <c r="P6" s="4">
        <v>48247</v>
      </c>
      <c r="Q6" s="4">
        <v>5350</v>
      </c>
      <c r="R6" s="4">
        <v>642</v>
      </c>
      <c r="S6" s="7">
        <f>O6+Q6</f>
        <v>430406</v>
      </c>
      <c r="T6" s="7">
        <f>P6+R6</f>
        <v>48889</v>
      </c>
      <c r="U6" s="20">
        <f>G6-N6+T6</f>
        <v>2770255</v>
      </c>
    </row>
    <row r="7" spans="1:21" x14ac:dyDescent="0.25">
      <c r="K7" s="9"/>
      <c r="M7" s="9"/>
    </row>
    <row r="8" spans="1:21" s="13" customFormat="1" x14ac:dyDescent="0.25">
      <c r="A8" s="19" t="s">
        <v>18</v>
      </c>
      <c r="B8" s="29" t="s">
        <v>2</v>
      </c>
      <c r="C8" s="29"/>
      <c r="D8" s="29" t="s">
        <v>1</v>
      </c>
      <c r="E8" s="29"/>
      <c r="F8" s="29" t="s">
        <v>9</v>
      </c>
      <c r="G8" s="29"/>
      <c r="H8" s="29" t="s">
        <v>8</v>
      </c>
      <c r="I8" s="29"/>
      <c r="J8" s="29"/>
      <c r="K8" s="29"/>
      <c r="L8" s="29"/>
      <c r="M8" s="29" t="s">
        <v>9</v>
      </c>
      <c r="N8" s="29"/>
      <c r="O8" s="29" t="s">
        <v>1</v>
      </c>
      <c r="P8" s="29"/>
      <c r="Q8" s="29"/>
      <c r="R8" s="29"/>
      <c r="S8" s="29" t="s">
        <v>9</v>
      </c>
      <c r="T8" s="29"/>
      <c r="U8" s="27" t="s">
        <v>10</v>
      </c>
    </row>
    <row r="9" spans="1:21" x14ac:dyDescent="0.25">
      <c r="A9" s="5" t="s">
        <v>16</v>
      </c>
      <c r="B9" s="3" t="s">
        <v>3</v>
      </c>
      <c r="C9" s="3" t="s">
        <v>4</v>
      </c>
      <c r="D9" s="3" t="s">
        <v>3</v>
      </c>
      <c r="E9" s="3" t="s">
        <v>4</v>
      </c>
      <c r="F9" s="6" t="s">
        <v>3</v>
      </c>
      <c r="G9" s="6" t="s">
        <v>4</v>
      </c>
      <c r="H9" s="3" t="s">
        <v>3</v>
      </c>
      <c r="I9" s="3" t="s">
        <v>4</v>
      </c>
      <c r="J9" s="3" t="s">
        <v>5</v>
      </c>
      <c r="K9" s="3" t="s">
        <v>6</v>
      </c>
      <c r="L9" s="3" t="s">
        <v>4</v>
      </c>
      <c r="M9" s="6" t="s">
        <v>3</v>
      </c>
      <c r="N9" s="6" t="s">
        <v>4</v>
      </c>
      <c r="O9" s="3" t="s">
        <v>0</v>
      </c>
      <c r="P9" s="3" t="s">
        <v>4</v>
      </c>
      <c r="Q9" s="3" t="s">
        <v>7</v>
      </c>
      <c r="R9" s="3" t="s">
        <v>4</v>
      </c>
      <c r="S9" s="6" t="s">
        <v>3</v>
      </c>
      <c r="T9" s="6" t="s">
        <v>4</v>
      </c>
      <c r="U9" s="27"/>
    </row>
    <row r="10" spans="1:21" x14ac:dyDescent="0.25">
      <c r="A10" s="5" t="s">
        <v>28</v>
      </c>
      <c r="B10" s="4">
        <v>94832319</v>
      </c>
      <c r="C10" s="4">
        <v>11379876</v>
      </c>
      <c r="D10" s="4">
        <v>-1993084</v>
      </c>
      <c r="E10" s="4">
        <v>-239170</v>
      </c>
      <c r="F10" s="7">
        <f t="shared" ref="F10" si="0">B10+D10</f>
        <v>92839235</v>
      </c>
      <c r="G10" s="7">
        <f t="shared" ref="G10" si="1">C10+E10</f>
        <v>11140706</v>
      </c>
      <c r="H10" s="4">
        <v>67236690</v>
      </c>
      <c r="I10" s="4">
        <v>8068402</v>
      </c>
      <c r="J10" s="4">
        <v>14691903</v>
      </c>
      <c r="K10" s="4">
        <v>2924488</v>
      </c>
      <c r="L10" s="4">
        <v>350938</v>
      </c>
      <c r="M10" s="7">
        <f>H10+J10+K10</f>
        <v>84853081</v>
      </c>
      <c r="N10" s="7">
        <f>I10+L10</f>
        <v>8419340</v>
      </c>
      <c r="O10" s="4">
        <v>425056</v>
      </c>
      <c r="P10" s="4">
        <v>48247</v>
      </c>
      <c r="Q10" s="4">
        <v>5350</v>
      </c>
      <c r="R10" s="4">
        <v>642</v>
      </c>
      <c r="S10" s="7">
        <f t="shared" ref="S10" si="2">O10+Q10</f>
        <v>430406</v>
      </c>
      <c r="T10" s="7">
        <f t="shared" ref="T10" si="3">P10+R10</f>
        <v>48889</v>
      </c>
      <c r="U10" s="20">
        <v>2770255</v>
      </c>
    </row>
    <row r="11" spans="1:21" x14ac:dyDescent="0.25">
      <c r="A11" s="5" t="s">
        <v>19</v>
      </c>
      <c r="B11" s="4"/>
      <c r="C11" s="4"/>
      <c r="D11" s="4"/>
      <c r="E11" s="4"/>
      <c r="F11" s="7"/>
      <c r="G11" s="7"/>
      <c r="H11" s="4"/>
      <c r="I11" s="4"/>
      <c r="J11" s="4"/>
      <c r="K11" s="4"/>
      <c r="L11" s="4"/>
      <c r="M11" s="7"/>
      <c r="N11" s="7"/>
      <c r="O11" s="4"/>
      <c r="P11" s="4"/>
      <c r="Q11" s="4"/>
      <c r="R11" s="4"/>
      <c r="S11" s="7"/>
      <c r="T11" s="7"/>
      <c r="U11" s="20"/>
    </row>
    <row r="12" spans="1:21" x14ac:dyDescent="0.25">
      <c r="A12" s="5" t="s">
        <v>19</v>
      </c>
      <c r="B12" s="4"/>
      <c r="C12" s="4"/>
      <c r="D12" s="4"/>
      <c r="E12" s="4"/>
      <c r="F12" s="7"/>
      <c r="G12" s="7"/>
      <c r="H12" s="4"/>
      <c r="I12" s="4"/>
      <c r="J12" s="4"/>
      <c r="K12" s="4"/>
      <c r="L12" s="4"/>
      <c r="M12" s="7"/>
      <c r="N12" s="7"/>
      <c r="O12" s="4"/>
      <c r="P12" s="4"/>
      <c r="Q12" s="4"/>
      <c r="R12" s="4"/>
      <c r="S12" s="7"/>
      <c r="T12" s="7"/>
      <c r="U12" s="20"/>
    </row>
    <row r="13" spans="1:21" x14ac:dyDescent="0.25">
      <c r="A13" s="8"/>
      <c r="B13" s="2"/>
      <c r="C13" s="1"/>
    </row>
    <row r="14" spans="1:21" s="16" customFormat="1" x14ac:dyDescent="0.25">
      <c r="A14" s="14" t="s">
        <v>12</v>
      </c>
      <c r="B14" s="28" t="s">
        <v>2</v>
      </c>
      <c r="C14" s="28"/>
      <c r="D14" s="28" t="s">
        <v>1</v>
      </c>
      <c r="E14" s="28"/>
      <c r="F14" s="28" t="s">
        <v>9</v>
      </c>
      <c r="G14" s="28"/>
      <c r="H14" s="28" t="s">
        <v>8</v>
      </c>
      <c r="I14" s="28"/>
      <c r="J14" s="28"/>
      <c r="K14" s="28"/>
      <c r="L14" s="28"/>
      <c r="M14" s="28" t="s">
        <v>9</v>
      </c>
      <c r="N14" s="28"/>
      <c r="O14" s="28" t="s">
        <v>1</v>
      </c>
      <c r="P14" s="28"/>
      <c r="Q14" s="28"/>
      <c r="R14" s="28"/>
      <c r="S14" s="28" t="s">
        <v>9</v>
      </c>
      <c r="T14" s="28"/>
      <c r="U14" s="27" t="s">
        <v>10</v>
      </c>
    </row>
    <row r="15" spans="1:21" x14ac:dyDescent="0.25">
      <c r="A15" s="5"/>
      <c r="B15" s="3" t="s">
        <v>3</v>
      </c>
      <c r="C15" s="3" t="s">
        <v>4</v>
      </c>
      <c r="D15" s="3" t="s">
        <v>3</v>
      </c>
      <c r="E15" s="3" t="s">
        <v>4</v>
      </c>
      <c r="F15" s="6" t="s">
        <v>3</v>
      </c>
      <c r="G15" s="6" t="s">
        <v>4</v>
      </c>
      <c r="H15" s="3" t="s">
        <v>3</v>
      </c>
      <c r="I15" s="3" t="s">
        <v>4</v>
      </c>
      <c r="J15" s="3" t="s">
        <v>5</v>
      </c>
      <c r="K15" s="3" t="s">
        <v>6</v>
      </c>
      <c r="L15" s="3" t="s">
        <v>4</v>
      </c>
      <c r="M15" s="6" t="s">
        <v>3</v>
      </c>
      <c r="N15" s="6" t="s">
        <v>4</v>
      </c>
      <c r="O15" s="3" t="s">
        <v>0</v>
      </c>
      <c r="P15" s="3" t="s">
        <v>4</v>
      </c>
      <c r="Q15" s="3" t="s">
        <v>7</v>
      </c>
      <c r="R15" s="3" t="s">
        <v>4</v>
      </c>
      <c r="S15" s="6" t="s">
        <v>3</v>
      </c>
      <c r="T15" s="6" t="s">
        <v>4</v>
      </c>
      <c r="U15" s="27"/>
    </row>
    <row r="16" spans="1:21" x14ac:dyDescent="0.25">
      <c r="A16" s="5"/>
      <c r="B16" s="4">
        <f t="shared" ref="B16:U16" si="4">B6-B10</f>
        <v>0</v>
      </c>
      <c r="C16" s="4">
        <f t="shared" si="4"/>
        <v>0</v>
      </c>
      <c r="D16" s="4">
        <f t="shared" si="4"/>
        <v>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0</v>
      </c>
      <c r="K16" s="4">
        <f t="shared" si="4"/>
        <v>0</v>
      </c>
      <c r="L16" s="4">
        <f t="shared" si="4"/>
        <v>0</v>
      </c>
      <c r="M16" s="4">
        <f t="shared" si="4"/>
        <v>0</v>
      </c>
      <c r="N16" s="4">
        <f t="shared" si="4"/>
        <v>0</v>
      </c>
      <c r="O16" s="4">
        <f t="shared" si="4"/>
        <v>0</v>
      </c>
      <c r="P16" s="4">
        <f t="shared" si="4"/>
        <v>0</v>
      </c>
      <c r="Q16" s="4">
        <f t="shared" si="4"/>
        <v>0</v>
      </c>
      <c r="R16" s="4">
        <f t="shared" si="4"/>
        <v>0</v>
      </c>
      <c r="S16" s="4">
        <f t="shared" si="4"/>
        <v>0</v>
      </c>
      <c r="T16" s="4">
        <f t="shared" si="4"/>
        <v>0</v>
      </c>
      <c r="U16" s="4">
        <f t="shared" si="4"/>
        <v>0</v>
      </c>
    </row>
    <row r="17" spans="1:19" s="18" customFormat="1" x14ac:dyDescent="0.25"/>
    <row r="18" spans="1:19" s="2" customFormat="1" ht="11.25" x14ac:dyDescent="0.2">
      <c r="A18" s="5">
        <v>3310</v>
      </c>
      <c r="B18" s="22" t="s">
        <v>20</v>
      </c>
      <c r="C18" s="22" t="s">
        <v>21</v>
      </c>
      <c r="D18" s="22" t="s">
        <v>13</v>
      </c>
      <c r="E18" s="22" t="s">
        <v>14</v>
      </c>
      <c r="F18" s="22">
        <v>1720</v>
      </c>
      <c r="G18" s="22">
        <v>2410</v>
      </c>
      <c r="H18" s="22">
        <v>7110</v>
      </c>
      <c r="I18" s="22">
        <v>7210</v>
      </c>
      <c r="J18" s="6" t="s">
        <v>11</v>
      </c>
      <c r="K18" s="3" t="s">
        <v>22</v>
      </c>
      <c r="L18" s="3" t="s">
        <v>25</v>
      </c>
      <c r="M18" s="3" t="s">
        <v>23</v>
      </c>
      <c r="N18" s="3" t="s">
        <v>26</v>
      </c>
      <c r="O18" s="15" t="s">
        <v>24</v>
      </c>
      <c r="P18" s="3" t="s">
        <v>27</v>
      </c>
      <c r="Q18" s="6" t="s">
        <v>11</v>
      </c>
      <c r="R18" s="6" t="s">
        <v>15</v>
      </c>
      <c r="S18" s="25" t="s">
        <v>12</v>
      </c>
    </row>
    <row r="19" spans="1:19" s="2" customFormat="1" ht="11.25" x14ac:dyDescent="0.2">
      <c r="A19" s="5" t="s">
        <v>16</v>
      </c>
      <c r="B19" s="23">
        <v>684909</v>
      </c>
      <c r="C19" s="23">
        <v>0</v>
      </c>
      <c r="D19" s="23">
        <v>70319417</v>
      </c>
      <c r="E19" s="23">
        <v>2826097</v>
      </c>
      <c r="F19" s="23">
        <v>33800</v>
      </c>
      <c r="G19" s="23">
        <v>49443</v>
      </c>
      <c r="H19" s="24">
        <v>11515822</v>
      </c>
      <c r="I19" s="23">
        <v>3002427</v>
      </c>
      <c r="J19" s="11">
        <f>SUM(B19:I19)</f>
        <v>88431915</v>
      </c>
      <c r="K19" s="10">
        <v>536272</v>
      </c>
      <c r="L19" s="10">
        <f>100*K19/12</f>
        <v>4468933.333333333</v>
      </c>
      <c r="M19" s="10">
        <v>95005</v>
      </c>
      <c r="N19" s="10">
        <f>100*M19/12</f>
        <v>791708.33333333337</v>
      </c>
      <c r="O19" s="17">
        <f>K6</f>
        <v>2924488</v>
      </c>
      <c r="P19" s="10">
        <f>O19-E19</f>
        <v>98391</v>
      </c>
      <c r="Q19" s="11">
        <f>J19-L19+N19+P19</f>
        <v>84853081</v>
      </c>
      <c r="R19" s="11">
        <f>M6</f>
        <v>84853081</v>
      </c>
      <c r="S19" s="26">
        <f>R19-Q19</f>
        <v>0</v>
      </c>
    </row>
    <row r="20" spans="1:19" x14ac:dyDescent="0.25">
      <c r="P20" s="9"/>
    </row>
  </sheetData>
  <mergeCells count="24">
    <mergeCell ref="U4:U5"/>
    <mergeCell ref="O4:R4"/>
    <mergeCell ref="S4:T4"/>
    <mergeCell ref="M4:N4"/>
    <mergeCell ref="B4:C4"/>
    <mergeCell ref="D4:E4"/>
    <mergeCell ref="F4:G4"/>
    <mergeCell ref="H4:L4"/>
    <mergeCell ref="U14:U15"/>
    <mergeCell ref="U8:U9"/>
    <mergeCell ref="B14:C14"/>
    <mergeCell ref="D14:E14"/>
    <mergeCell ref="F14:G14"/>
    <mergeCell ref="H14:L14"/>
    <mergeCell ref="M14:N14"/>
    <mergeCell ref="O14:R14"/>
    <mergeCell ref="S14:T14"/>
    <mergeCell ref="B8:C8"/>
    <mergeCell ref="D8:E8"/>
    <mergeCell ref="F8:G8"/>
    <mergeCell ref="H8:L8"/>
    <mergeCell ref="M8:N8"/>
    <mergeCell ref="O8:R8"/>
    <mergeCell ref="S8:T8"/>
  </mergeCells>
  <phoneticPr fontId="4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Ф300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Монолит</dc:creator>
  <cp:lastModifiedBy>Дарья</cp:lastModifiedBy>
  <dcterms:created xsi:type="dcterms:W3CDTF">2020-04-10T10:56:01Z</dcterms:created>
  <dcterms:modified xsi:type="dcterms:W3CDTF">2023-12-04T01:29:47Z</dcterms:modified>
</cp:coreProperties>
</file>